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55" yWindow="-15" windowWidth="6000" windowHeight="6600"/>
  </bookViews>
  <sheets>
    <sheet name="Capital Needs-Reserve Schedule" sheetId="2" r:id="rId1"/>
    <sheet name="Sheet3" sheetId="3" r:id="rId2"/>
  </sheets>
  <definedNames>
    <definedName name="_xlnm.Print_Area" localSheetId="0">'Capital Needs-Reserve Schedule'!$A$1:$AA$53</definedName>
    <definedName name="_xlnm.Print_Titles" localSheetId="0">'Capital Needs-Reserve Schedule'!$A:$G</definedName>
  </definedNames>
  <calcPr calcId="145621" fullCalcOnLoad="1"/>
</workbook>
</file>

<file path=xl/calcChain.xml><?xml version="1.0" encoding="utf-8"?>
<calcChain xmlns="http://schemas.openxmlformats.org/spreadsheetml/2006/main">
  <c r="H50" i="2" l="1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D41" i="2"/>
  <c r="D40" i="2"/>
  <c r="D39" i="2"/>
  <c r="D38" i="2"/>
  <c r="D37" i="2"/>
  <c r="D35" i="2"/>
  <c r="D24" i="2"/>
  <c r="D34" i="2"/>
  <c r="D33" i="2"/>
  <c r="D31" i="2"/>
  <c r="D30" i="2"/>
  <c r="D29" i="2"/>
  <c r="D28" i="2"/>
  <c r="D26" i="2"/>
  <c r="D25" i="2"/>
  <c r="D23" i="2"/>
  <c r="D21" i="2"/>
  <c r="D19" i="2"/>
  <c r="D18" i="2"/>
  <c r="D17" i="2"/>
  <c r="D16" i="2"/>
  <c r="D15" i="2"/>
  <c r="D14" i="2"/>
  <c r="D20" i="2"/>
  <c r="D12" i="2"/>
  <c r="D11" i="2"/>
  <c r="D10" i="2"/>
  <c r="D9" i="2"/>
  <c r="D8" i="2"/>
  <c r="AB42" i="2"/>
  <c r="I43" i="2"/>
  <c r="J43" i="2"/>
  <c r="K43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J44" i="2"/>
  <c r="J45" i="2"/>
  <c r="I42" i="2"/>
  <c r="I44" i="2"/>
  <c r="H42" i="2"/>
  <c r="G25" i="2"/>
  <c r="H49" i="2"/>
  <c r="G24" i="2"/>
  <c r="G33" i="2"/>
  <c r="G20" i="2"/>
  <c r="G40" i="2"/>
  <c r="G39" i="2"/>
  <c r="G37" i="2"/>
  <c r="G15" i="2"/>
  <c r="G35" i="2"/>
  <c r="G34" i="2"/>
  <c r="G23" i="2"/>
  <c r="G17" i="2"/>
  <c r="G31" i="2"/>
  <c r="G30" i="2"/>
  <c r="G29" i="2"/>
  <c r="G28" i="2"/>
  <c r="G26" i="2"/>
  <c r="D7" i="2"/>
  <c r="H44" i="2"/>
  <c r="H45" i="2"/>
  <c r="H46" i="2"/>
  <c r="H51" i="2"/>
  <c r="H52" i="2"/>
  <c r="I48" i="2"/>
  <c r="I45" i="2"/>
  <c r="I46" i="2"/>
  <c r="I51" i="2"/>
  <c r="I49" i="2"/>
  <c r="I52" i="2"/>
  <c r="J48" i="2"/>
  <c r="K44" i="2"/>
  <c r="L43" i="2"/>
  <c r="J46" i="2"/>
  <c r="J51" i="2"/>
  <c r="J49" i="2"/>
  <c r="J52" i="2"/>
  <c r="K48" i="2"/>
  <c r="K45" i="2"/>
  <c r="K46" i="2"/>
  <c r="K51" i="2"/>
  <c r="L44" i="2"/>
  <c r="M43" i="2"/>
  <c r="K49" i="2"/>
  <c r="K52" i="2"/>
  <c r="L48" i="2"/>
  <c r="M44" i="2"/>
  <c r="N43" i="2"/>
  <c r="L46" i="2"/>
  <c r="L51" i="2"/>
  <c r="L45" i="2"/>
  <c r="L49" i="2"/>
  <c r="L52" i="2"/>
  <c r="M48" i="2"/>
  <c r="N44" i="2"/>
  <c r="O43" i="2"/>
  <c r="M46" i="2"/>
  <c r="M51" i="2"/>
  <c r="M45" i="2"/>
  <c r="M49" i="2"/>
  <c r="M52" i="2"/>
  <c r="N48" i="2"/>
  <c r="O44" i="2"/>
  <c r="P43" i="2"/>
  <c r="N45" i="2"/>
  <c r="N46" i="2"/>
  <c r="N51" i="2"/>
  <c r="N49" i="2"/>
  <c r="N52" i="2"/>
  <c r="O48" i="2"/>
  <c r="P44" i="2"/>
  <c r="Q43" i="2"/>
  <c r="O45" i="2"/>
  <c r="O46" i="2"/>
  <c r="O51" i="2"/>
  <c r="O49" i="2"/>
  <c r="O52" i="2"/>
  <c r="P48" i="2"/>
  <c r="Q44" i="2"/>
  <c r="R43" i="2"/>
  <c r="P46" i="2"/>
  <c r="P51" i="2"/>
  <c r="P45" i="2"/>
  <c r="P49" i="2"/>
  <c r="P52" i="2"/>
  <c r="Q48" i="2"/>
  <c r="Q45" i="2"/>
  <c r="Q46" i="2"/>
  <c r="Q51" i="2"/>
  <c r="R44" i="2"/>
  <c r="S43" i="2"/>
  <c r="Q49" i="2"/>
  <c r="Q52" i="2"/>
  <c r="R48" i="2"/>
  <c r="S44" i="2"/>
  <c r="T43" i="2"/>
  <c r="R46" i="2"/>
  <c r="R51" i="2"/>
  <c r="R45" i="2"/>
  <c r="R49" i="2"/>
  <c r="R52" i="2"/>
  <c r="S48" i="2"/>
  <c r="T44" i="2"/>
  <c r="U43" i="2"/>
  <c r="S46" i="2"/>
  <c r="S51" i="2"/>
  <c r="S45" i="2"/>
  <c r="S49" i="2"/>
  <c r="S52" i="2"/>
  <c r="T48" i="2"/>
  <c r="U44" i="2"/>
  <c r="V43" i="2"/>
  <c r="T45" i="2"/>
  <c r="T46" i="2"/>
  <c r="T51" i="2"/>
  <c r="T49" i="2"/>
  <c r="T52" i="2"/>
  <c r="U48" i="2"/>
  <c r="V44" i="2"/>
  <c r="W43" i="2"/>
  <c r="U45" i="2"/>
  <c r="U46" i="2"/>
  <c r="U51" i="2"/>
  <c r="U49" i="2"/>
  <c r="U52" i="2"/>
  <c r="V48" i="2"/>
  <c r="W44" i="2"/>
  <c r="X43" i="2"/>
  <c r="V46" i="2"/>
  <c r="V51" i="2"/>
  <c r="V45" i="2"/>
  <c r="V49" i="2"/>
  <c r="V52" i="2"/>
  <c r="W48" i="2"/>
  <c r="X44" i="2"/>
  <c r="Y43" i="2"/>
  <c r="W45" i="2"/>
  <c r="W46" i="2"/>
  <c r="W51" i="2"/>
  <c r="W49" i="2"/>
  <c r="W52" i="2"/>
  <c r="X48" i="2"/>
  <c r="Y44" i="2"/>
  <c r="Z43" i="2"/>
  <c r="X45" i="2"/>
  <c r="X46" i="2"/>
  <c r="X51" i="2"/>
  <c r="X49" i="2"/>
  <c r="X52" i="2"/>
  <c r="Y48" i="2"/>
  <c r="Z44" i="2"/>
  <c r="AA43" i="2"/>
  <c r="Y45" i="2"/>
  <c r="Y46" i="2"/>
  <c r="Y51" i="2"/>
  <c r="Y49" i="2"/>
  <c r="Y52" i="2"/>
  <c r="Z48" i="2"/>
  <c r="AA44" i="2"/>
  <c r="AB43" i="2"/>
  <c r="AB44" i="2"/>
  <c r="Z46" i="2"/>
  <c r="Z51" i="2"/>
  <c r="Z45" i="2"/>
  <c r="Z49" i="2"/>
  <c r="Z52" i="2"/>
  <c r="AA48" i="2"/>
  <c r="AA45" i="2"/>
  <c r="AA46" i="2"/>
  <c r="AA51" i="2"/>
  <c r="AB45" i="2"/>
  <c r="AB46" i="2"/>
  <c r="AB51" i="2"/>
  <c r="AA49" i="2"/>
  <c r="AA52" i="2"/>
  <c r="AB48" i="2"/>
  <c r="AB49" i="2"/>
  <c r="AB52" i="2"/>
</calcChain>
</file>

<file path=xl/sharedStrings.xml><?xml version="1.0" encoding="utf-8"?>
<sst xmlns="http://schemas.openxmlformats.org/spreadsheetml/2006/main" count="91" uniqueCount="90">
  <si>
    <t>Building Name</t>
  </si>
  <si>
    <t xml:space="preserve">Number of units </t>
  </si>
  <si>
    <t>Description</t>
  </si>
  <si>
    <t>Total</t>
  </si>
  <si>
    <t>Units</t>
  </si>
  <si>
    <t>Elevator</t>
  </si>
  <si>
    <t>Floor covering</t>
  </si>
  <si>
    <t>Replacement Reserve Balance Beg. Of Year</t>
  </si>
  <si>
    <t>Replacement Reserve Balance End of Year</t>
  </si>
  <si>
    <t>double pane vinyl</t>
  </si>
  <si>
    <t>EFIS</t>
  </si>
  <si>
    <t>Year Built/Rehabbed</t>
  </si>
  <si>
    <t>Age of Building</t>
  </si>
  <si>
    <t>Sample Building</t>
  </si>
  <si>
    <t>common area halls and stairs</t>
  </si>
  <si>
    <t>EBB and electric forced air</t>
  </si>
  <si>
    <t>Kone high efficiency</t>
  </si>
  <si>
    <t>painted wood</t>
  </si>
  <si>
    <t>works with personal phones</t>
  </si>
  <si>
    <t>paint</t>
  </si>
  <si>
    <t>Fire sprinklers/alarms</t>
  </si>
  <si>
    <t>Marmoleum in all common areas</t>
  </si>
  <si>
    <t>hot tar with mineral cap</t>
  </si>
  <si>
    <t>circuit breaker panels, copper wiring</t>
  </si>
  <si>
    <t>Parking lot, paving</t>
  </si>
  <si>
    <t>cast iron</t>
  </si>
  <si>
    <t xml:space="preserve">   kitchen cabinets, countertops</t>
  </si>
  <si>
    <t>24" vanity with p-lam tops</t>
  </si>
  <si>
    <t>Additions to Replacement Reserves</t>
  </si>
  <si>
    <t>Roof, flashing, vents, gutters, downspouts</t>
  </si>
  <si>
    <t>Sewer &amp; storm drainage</t>
  </si>
  <si>
    <t>copper supply, ABS waste</t>
  </si>
  <si>
    <t>Building Systems</t>
  </si>
  <si>
    <t>Exterior</t>
  </si>
  <si>
    <t>Electrical distribution</t>
  </si>
  <si>
    <t>HVAC</t>
  </si>
  <si>
    <t>Energy Recovery Ventilator</t>
  </si>
  <si>
    <t>Common Areas</t>
  </si>
  <si>
    <t>Painting</t>
  </si>
  <si>
    <t>Laundry appliances</t>
  </si>
  <si>
    <t xml:space="preserve">faucet, trap, sink, garbage disposal </t>
  </si>
  <si>
    <t xml:space="preserve">   doors</t>
  </si>
  <si>
    <t xml:space="preserve">   heating</t>
  </si>
  <si>
    <t>sink, faucets, toilet, tub, surrounds</t>
  </si>
  <si>
    <t>wood entry-solid; bdrm-hollow core</t>
  </si>
  <si>
    <t>laminate</t>
  </si>
  <si>
    <t>Quantity</t>
  </si>
  <si>
    <t>Unit Cost</t>
  </si>
  <si>
    <t>15K sq.ft.</t>
  </si>
  <si>
    <t>recoat, restripe</t>
  </si>
  <si>
    <t>600 sq.ft.</t>
  </si>
  <si>
    <t>eco-pavers, wrought iron fence</t>
  </si>
  <si>
    <t>Lighting</t>
  </si>
  <si>
    <t>Sub totals each year</t>
  </si>
  <si>
    <r>
      <t>Useful</t>
    </r>
    <r>
      <rPr>
        <sz val="8"/>
        <rFont val="Arial"/>
        <family val="2"/>
      </rPr>
      <t xml:space="preserve"> Remaining</t>
    </r>
    <r>
      <rPr>
        <sz val="9"/>
        <rFont val="Arial"/>
        <family val="2"/>
      </rPr>
      <t xml:space="preserve"> Life</t>
    </r>
  </si>
  <si>
    <t xml:space="preserve">  window coverings</t>
  </si>
  <si>
    <t xml:space="preserve">  hot water tank</t>
  </si>
  <si>
    <t>Exterior envelope (siding, sealants)</t>
  </si>
  <si>
    <t>Outdoor (walkways,deck/fence, landscape,irrigatn)</t>
  </si>
  <si>
    <t>Windows/Doors</t>
  </si>
  <si>
    <t xml:space="preserve">   paint</t>
  </si>
  <si>
    <t xml:space="preserve">   bath fixtures (toilet,sink, tub/shower, fan, misc)</t>
  </si>
  <si>
    <t xml:space="preserve">   appliances (range, hood, frig, dishwasher)</t>
  </si>
  <si>
    <t xml:space="preserve">   kitchen fixtures (sink, faucet, disposal)</t>
  </si>
  <si>
    <t xml:space="preserve">   bath cabinets/countertops)</t>
  </si>
  <si>
    <t>Exit/signage/mailboxes</t>
  </si>
  <si>
    <t>Paint</t>
  </si>
  <si>
    <t>Exterior Trim (window, door, parapets, entry)</t>
  </si>
  <si>
    <t>Intercom/security system/extrior lighting</t>
  </si>
  <si>
    <t xml:space="preserve">  Lighting fixtures</t>
  </si>
  <si>
    <t>Plumbing supply, waste, vent pipes, hot water tank</t>
  </si>
  <si>
    <t xml:space="preserve">  carpet</t>
  </si>
  <si>
    <t xml:space="preserve">   Vinyl floor covering (kitchen bath)</t>
  </si>
  <si>
    <r>
      <t xml:space="preserve">Typ'l </t>
    </r>
    <r>
      <rPr>
        <sz val="8"/>
        <rFont val="Arial"/>
        <family val="2"/>
      </rPr>
      <t>Useful</t>
    </r>
    <r>
      <rPr>
        <sz val="10"/>
        <rFont val="Arial"/>
        <family val="2"/>
      </rPr>
      <t xml:space="preserve"> Life</t>
    </r>
  </si>
  <si>
    <t>Component</t>
  </si>
  <si>
    <t>(whole house system included above)</t>
  </si>
  <si>
    <t>na</t>
  </si>
  <si>
    <t>(replace on turnover thru op budget)</t>
  </si>
  <si>
    <t>Escalation (3%/year)</t>
  </si>
  <si>
    <t>SubTotal with escalation</t>
  </si>
  <si>
    <t>Interest Earned on Reserve Balance</t>
  </si>
  <si>
    <t>Expenditures from Replacement Reserve</t>
  </si>
  <si>
    <t>Cost in 2010 $'s</t>
  </si>
  <si>
    <t>WA State Sales Tax (8.9%)</t>
  </si>
  <si>
    <t>Energy Star refrigerator, range &amp; range hood</t>
  </si>
  <si>
    <t>5 washers, 5 dryers--Energy Star</t>
  </si>
  <si>
    <t>Energy Star,common area halls and stairs</t>
  </si>
  <si>
    <t>Energy Star kitchen, bath, hallway</t>
  </si>
  <si>
    <t>($350/unit/yr increased 3.0% annually)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</si>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</sst>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doubleAccounting"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5" fontId="3" fillId="0" borderId="0" xfId="0" applyNumberFormat="1" applyFont="1"/>
    <xf numFmtId="0" fontId="4" fillId="0" borderId="1" xfId="0" applyFont="1" applyBorder="1" applyAlignment="1">
      <alignment horizontal="left" wrapText="1"/>
    </xf>
    <xf numFmtId="0" fontId="4" fillId="0" borderId="2" xfId="0" applyFont="1" applyBorder="1"/>
    <xf numFmtId="0" fontId="5" fillId="0" borderId="0" xfId="0" applyFont="1"/>
    <xf numFmtId="0" fontId="4" fillId="0" borderId="3" xfId="0" applyFont="1" applyBorder="1"/>
    <xf numFmtId="0" fontId="5" fillId="0" borderId="2" xfId="0" applyFont="1" applyBorder="1"/>
    <xf numFmtId="0" fontId="5" fillId="0" borderId="4" xfId="0" applyFont="1" applyBorder="1"/>
    <xf numFmtId="5" fontId="5" fillId="0" borderId="5" xfId="0" applyNumberFormat="1" applyFont="1" applyBorder="1" applyAlignment="1">
      <alignment horizontal="center"/>
    </xf>
    <xf numFmtId="0" fontId="5" fillId="0" borderId="2" xfId="0" applyFont="1" applyFill="1" applyBorder="1"/>
    <xf numFmtId="0" fontId="5" fillId="0" borderId="4" xfId="0" applyFont="1" applyFill="1" applyBorder="1"/>
    <xf numFmtId="5" fontId="5" fillId="0" borderId="0" xfId="0" applyNumberFormat="1" applyFont="1" applyAlignment="1">
      <alignment horizontal="center"/>
    </xf>
    <xf numFmtId="0" fontId="5" fillId="0" borderId="6" xfId="0" applyFont="1" applyBorder="1"/>
    <xf numFmtId="7" fontId="5" fillId="0" borderId="7" xfId="0" applyNumberFormat="1" applyFont="1" applyBorder="1" applyAlignment="1">
      <alignment horizontal="center"/>
    </xf>
    <xf numFmtId="0" fontId="5" fillId="0" borderId="8" xfId="0" applyFont="1" applyFill="1" applyBorder="1"/>
    <xf numFmtId="5" fontId="4" fillId="0" borderId="0" xfId="0" applyNumberFormat="1" applyFont="1" applyBorder="1" applyAlignment="1">
      <alignment horizontal="center" wrapText="1"/>
    </xf>
    <xf numFmtId="5" fontId="5" fillId="0" borderId="0" xfId="0" applyNumberFormat="1" applyFont="1" applyBorder="1" applyAlignment="1">
      <alignment horizontal="center"/>
    </xf>
    <xf numFmtId="5" fontId="5" fillId="0" borderId="9" xfId="0" applyNumberFormat="1" applyFont="1" applyBorder="1" applyAlignment="1">
      <alignment horizontal="center"/>
    </xf>
    <xf numFmtId="5" fontId="5" fillId="0" borderId="5" xfId="2" applyNumberFormat="1" applyFont="1" applyBorder="1" applyAlignment="1">
      <alignment horizontal="right"/>
    </xf>
    <xf numFmtId="5" fontId="5" fillId="0" borderId="10" xfId="2" applyNumberFormat="1" applyFont="1" applyBorder="1" applyAlignment="1">
      <alignment horizontal="right"/>
    </xf>
    <xf numFmtId="5" fontId="4" fillId="0" borderId="5" xfId="2" applyNumberFormat="1" applyFont="1" applyBorder="1" applyAlignment="1">
      <alignment horizontal="right"/>
    </xf>
    <xf numFmtId="5" fontId="5" fillId="0" borderId="0" xfId="2" applyNumberFormat="1" applyFont="1" applyAlignment="1">
      <alignment horizontal="right"/>
    </xf>
    <xf numFmtId="5" fontId="5" fillId="0" borderId="11" xfId="2" applyNumberFormat="1" applyFont="1" applyBorder="1" applyAlignment="1">
      <alignment horizontal="right"/>
    </xf>
    <xf numFmtId="5" fontId="5" fillId="0" borderId="12" xfId="2" applyNumberFormat="1" applyFont="1" applyBorder="1" applyAlignment="1">
      <alignment horizontal="right"/>
    </xf>
    <xf numFmtId="5" fontId="4" fillId="0" borderId="11" xfId="2" applyNumberFormat="1" applyFont="1" applyBorder="1" applyAlignment="1">
      <alignment horizontal="right"/>
    </xf>
    <xf numFmtId="5" fontId="5" fillId="0" borderId="5" xfId="0" applyNumberFormat="1" applyFont="1" applyBorder="1" applyAlignment="1">
      <alignment horizontal="right"/>
    </xf>
    <xf numFmtId="5" fontId="5" fillId="0" borderId="6" xfId="0" applyNumberFormat="1" applyFont="1" applyBorder="1" applyAlignment="1">
      <alignment horizontal="right"/>
    </xf>
    <xf numFmtId="5" fontId="5" fillId="0" borderId="10" xfId="0" applyNumberFormat="1" applyFont="1" applyBorder="1" applyAlignment="1">
      <alignment horizontal="right"/>
    </xf>
    <xf numFmtId="5" fontId="5" fillId="0" borderId="7" xfId="0" applyNumberFormat="1" applyFont="1" applyBorder="1" applyAlignment="1">
      <alignment horizontal="center"/>
    </xf>
    <xf numFmtId="5" fontId="5" fillId="0" borderId="5" xfId="0" applyNumberFormat="1" applyFont="1" applyFill="1" applyBorder="1" applyAlignment="1">
      <alignment horizontal="center"/>
    </xf>
    <xf numFmtId="5" fontId="5" fillId="0" borderId="13" xfId="0" applyNumberFormat="1" applyFont="1" applyBorder="1" applyAlignment="1">
      <alignment horizontal="center"/>
    </xf>
    <xf numFmtId="5" fontId="5" fillId="0" borderId="14" xfId="2" applyNumberFormat="1" applyFont="1" applyBorder="1" applyAlignment="1">
      <alignment horizontal="right"/>
    </xf>
    <xf numFmtId="5" fontId="6" fillId="0" borderId="0" xfId="2" applyNumberFormat="1" applyFont="1" applyAlignment="1">
      <alignment horizontal="right"/>
    </xf>
    <xf numFmtId="5" fontId="3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15" xfId="0" applyFont="1" applyFill="1" applyBorder="1"/>
    <xf numFmtId="5" fontId="5" fillId="0" borderId="5" xfId="2" applyNumberFormat="1" applyFont="1" applyFill="1" applyBorder="1" applyAlignment="1">
      <alignment horizontal="right"/>
    </xf>
    <xf numFmtId="5" fontId="5" fillId="0" borderId="10" xfId="2" applyNumberFormat="1" applyFont="1" applyFill="1" applyBorder="1" applyAlignment="1">
      <alignment horizontal="right"/>
    </xf>
    <xf numFmtId="5" fontId="5" fillId="0" borderId="0" xfId="2" applyNumberFormat="1" applyFont="1" applyFill="1" applyAlignment="1">
      <alignment horizontal="right"/>
    </xf>
    <xf numFmtId="0" fontId="3" fillId="0" borderId="0" xfId="0" applyFont="1" applyFill="1"/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5" fontId="5" fillId="0" borderId="7" xfId="1" applyNumberFormat="1" applyFont="1" applyBorder="1" applyAlignment="1">
      <alignment horizontal="center"/>
    </xf>
    <xf numFmtId="5" fontId="3" fillId="0" borderId="5" xfId="0" applyNumberFormat="1" applyFont="1" applyBorder="1" applyAlignment="1">
      <alignment horizontal="center"/>
    </xf>
    <xf numFmtId="5" fontId="3" fillId="0" borderId="5" xfId="0" applyNumberFormat="1" applyFont="1" applyBorder="1"/>
    <xf numFmtId="0" fontId="5" fillId="0" borderId="14" xfId="0" applyNumberFormat="1" applyFont="1" applyBorder="1" applyAlignment="1">
      <alignment horizontal="center"/>
    </xf>
    <xf numFmtId="0" fontId="5" fillId="0" borderId="5" xfId="1" applyNumberFormat="1" applyFont="1" applyBorder="1" applyAlignment="1">
      <alignment horizontal="center"/>
    </xf>
    <xf numFmtId="10" fontId="5" fillId="0" borderId="7" xfId="3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0" fontId="5" fillId="0" borderId="7" xfId="1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right"/>
    </xf>
    <xf numFmtId="10" fontId="3" fillId="0" borderId="0" xfId="0" applyNumberFormat="1" applyFont="1"/>
    <xf numFmtId="10" fontId="5" fillId="0" borderId="5" xfId="0" applyNumberFormat="1" applyFont="1" applyFill="1" applyBorder="1" applyAlignment="1">
      <alignment horizontal="right"/>
    </xf>
    <xf numFmtId="5" fontId="5" fillId="0" borderId="5" xfId="0" applyNumberFormat="1" applyFont="1" applyFill="1" applyBorder="1" applyAlignment="1">
      <alignment horizontal="right"/>
    </xf>
    <xf numFmtId="0" fontId="5" fillId="2" borderId="5" xfId="0" applyNumberFormat="1" applyFont="1" applyFill="1" applyBorder="1" applyAlignment="1">
      <alignment horizontal="center"/>
    </xf>
    <xf numFmtId="5" fontId="5" fillId="2" borderId="5" xfId="2" applyNumberFormat="1" applyFont="1" applyFill="1" applyBorder="1" applyAlignment="1">
      <alignment horizontal="right"/>
    </xf>
    <xf numFmtId="0" fontId="7" fillId="0" borderId="16" xfId="0" applyNumberFormat="1" applyFont="1" applyBorder="1" applyAlignment="1">
      <alignment horizontal="center"/>
    </xf>
    <xf numFmtId="0" fontId="7" fillId="0" borderId="14" xfId="2" applyNumberFormat="1" applyFont="1" applyBorder="1" applyAlignment="1">
      <alignment horizontal="center"/>
    </xf>
    <xf numFmtId="5" fontId="7" fillId="0" borderId="14" xfId="2" applyNumberFormat="1" applyFont="1" applyBorder="1" applyAlignment="1">
      <alignment horizontal="center"/>
    </xf>
    <xf numFmtId="5" fontId="7" fillId="0" borderId="14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17" xfId="1" applyNumberFormat="1" applyFont="1" applyBorder="1" applyAlignment="1">
      <alignment horizontal="center"/>
    </xf>
    <xf numFmtId="5" fontId="7" fillId="0" borderId="17" xfId="1" applyNumberFormat="1" applyFont="1" applyBorder="1" applyAlignment="1">
      <alignment horizontal="center"/>
    </xf>
    <xf numFmtId="10" fontId="7" fillId="0" borderId="7" xfId="3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1" applyNumberFormat="1" applyFont="1" applyBorder="1" applyAlignment="1">
      <alignment horizontal="center"/>
    </xf>
    <xf numFmtId="5" fontId="7" fillId="0" borderId="5" xfId="1" applyNumberFormat="1" applyFont="1" applyBorder="1" applyAlignment="1">
      <alignment horizontal="center"/>
    </xf>
    <xf numFmtId="5" fontId="7" fillId="0" borderId="5" xfId="0" applyNumberFormat="1" applyFont="1" applyBorder="1" applyAlignment="1">
      <alignment horizontal="center"/>
    </xf>
    <xf numFmtId="5" fontId="4" fillId="0" borderId="0" xfId="0" applyNumberFormat="1" applyFont="1" applyFill="1" applyBorder="1" applyAlignment="1">
      <alignment horizontal="center" wrapText="1"/>
    </xf>
    <xf numFmtId="5" fontId="5" fillId="0" borderId="0" xfId="0" applyNumberFormat="1" applyFont="1" applyFill="1" applyBorder="1" applyAlignment="1">
      <alignment horizontal="center"/>
    </xf>
    <xf numFmtId="5" fontId="5" fillId="0" borderId="9" xfId="0" applyNumberFormat="1" applyFont="1" applyFill="1" applyBorder="1" applyAlignment="1">
      <alignment horizontal="center"/>
    </xf>
    <xf numFmtId="5" fontId="3" fillId="0" borderId="0" xfId="0" applyNumberFormat="1" applyFont="1" applyFill="1"/>
    <xf numFmtId="5" fontId="3" fillId="0" borderId="17" xfId="2" applyNumberFormat="1" applyFont="1" applyBorder="1" applyAlignment="1">
      <alignment horizontal="right"/>
    </xf>
    <xf numFmtId="5" fontId="3" fillId="0" borderId="17" xfId="2" applyNumberFormat="1" applyFont="1" applyFill="1" applyBorder="1" applyAlignment="1">
      <alignment horizontal="right"/>
    </xf>
    <xf numFmtId="5" fontId="3" fillId="0" borderId="5" xfId="2" applyNumberFormat="1" applyFont="1" applyBorder="1" applyAlignment="1">
      <alignment horizontal="right"/>
    </xf>
    <xf numFmtId="5" fontId="3" fillId="0" borderId="5" xfId="2" applyNumberFormat="1" applyFont="1" applyFill="1" applyBorder="1" applyAlignment="1">
      <alignment horizontal="right"/>
    </xf>
    <xf numFmtId="5" fontId="3" fillId="0" borderId="10" xfId="2" applyNumberFormat="1" applyFont="1" applyBorder="1" applyAlignment="1">
      <alignment horizontal="right"/>
    </xf>
    <xf numFmtId="0" fontId="4" fillId="0" borderId="18" xfId="0" applyFont="1" applyBorder="1"/>
    <xf numFmtId="0" fontId="7" fillId="0" borderId="7" xfId="0" applyNumberFormat="1" applyFont="1" applyBorder="1" applyAlignment="1">
      <alignment horizontal="center"/>
    </xf>
    <xf numFmtId="0" fontId="7" fillId="3" borderId="16" xfId="0" applyNumberFormat="1" applyFont="1" applyFill="1" applyBorder="1" applyAlignment="1">
      <alignment horizontal="center" wrapText="1"/>
    </xf>
    <xf numFmtId="0" fontId="5" fillId="0" borderId="19" xfId="0" applyFont="1" applyFill="1" applyBorder="1"/>
    <xf numFmtId="0" fontId="5" fillId="0" borderId="5" xfId="0" applyFont="1" applyBorder="1"/>
    <xf numFmtId="0" fontId="5" fillId="0" borderId="5" xfId="0" applyFont="1" applyFill="1" applyBorder="1"/>
    <xf numFmtId="0" fontId="4" fillId="3" borderId="14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3" borderId="14" xfId="0" applyFont="1" applyFill="1" applyBorder="1" applyAlignment="1">
      <alignment horizontal="center" wrapText="1"/>
    </xf>
    <xf numFmtId="0" fontId="5" fillId="3" borderId="14" xfId="0" applyNumberFormat="1" applyFont="1" applyFill="1" applyBorder="1" applyAlignment="1">
      <alignment horizontal="center" wrapText="1"/>
    </xf>
    <xf numFmtId="5" fontId="5" fillId="3" borderId="14" xfId="0" applyNumberFormat="1" applyFont="1" applyFill="1" applyBorder="1" applyAlignment="1">
      <alignment horizontal="center" wrapText="1"/>
    </xf>
    <xf numFmtId="0" fontId="4" fillId="0" borderId="16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5" fontId="5" fillId="2" borderId="5" xfId="0" applyNumberFormat="1" applyFont="1" applyFill="1" applyBorder="1" applyAlignment="1">
      <alignment horizontal="center"/>
    </xf>
    <xf numFmtId="5" fontId="5" fillId="2" borderId="10" xfId="2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wrapText="1"/>
    </xf>
    <xf numFmtId="0" fontId="4" fillId="2" borderId="17" xfId="0" applyNumberFormat="1" applyFont="1" applyFill="1" applyBorder="1" applyAlignment="1">
      <alignment horizontal="center"/>
    </xf>
    <xf numFmtId="5" fontId="4" fillId="2" borderId="17" xfId="0" applyNumberFormat="1" applyFont="1" applyFill="1" applyBorder="1" applyAlignment="1">
      <alignment horizontal="center"/>
    </xf>
    <xf numFmtId="5" fontId="4" fillId="2" borderId="17" xfId="0" applyNumberFormat="1" applyFont="1" applyFill="1" applyBorder="1" applyAlignment="1">
      <alignment horizontal="center" wrapText="1"/>
    </xf>
    <xf numFmtId="0" fontId="4" fillId="2" borderId="20" xfId="0" applyNumberFormat="1" applyFont="1" applyFill="1" applyBorder="1" applyAlignment="1">
      <alignment horizontal="center"/>
    </xf>
    <xf numFmtId="5" fontId="3" fillId="0" borderId="5" xfId="0" applyNumberFormat="1" applyFont="1" applyFill="1" applyBorder="1"/>
    <xf numFmtId="5" fontId="5" fillId="0" borderId="6" xfId="0" applyNumberFormat="1" applyFont="1" applyFill="1" applyBorder="1" applyAlignment="1">
      <alignment horizontal="right"/>
    </xf>
    <xf numFmtId="5" fontId="5" fillId="0" borderId="11" xfId="2" applyNumberFormat="1" applyFont="1" applyFill="1" applyBorder="1" applyAlignment="1">
      <alignment horizontal="right"/>
    </xf>
    <xf numFmtId="5" fontId="5" fillId="0" borderId="12" xfId="2" applyNumberFormat="1" applyFont="1" applyFill="1" applyBorder="1" applyAlignment="1">
      <alignment horizontal="right"/>
    </xf>
    <xf numFmtId="5" fontId="4" fillId="2" borderId="7" xfId="0" applyNumberFormat="1" applyFont="1" applyFill="1" applyBorder="1" applyAlignment="1">
      <alignment horizontal="center"/>
    </xf>
    <xf numFmtId="5" fontId="4" fillId="2" borderId="5" xfId="2" applyNumberFormat="1" applyFont="1" applyFill="1" applyBorder="1" applyAlignment="1">
      <alignment horizontal="right"/>
    </xf>
    <xf numFmtId="5" fontId="4" fillId="2" borderId="10" xfId="2" applyNumberFormat="1" applyFont="1" applyFill="1" applyBorder="1" applyAlignment="1">
      <alignment horizontal="right"/>
    </xf>
    <xf numFmtId="0" fontId="4" fillId="2" borderId="21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2" xfId="0" applyNumberFormat="1" applyFont="1" applyFill="1" applyBorder="1" applyAlignment="1">
      <alignment horizontal="center"/>
    </xf>
    <xf numFmtId="5" fontId="5" fillId="2" borderId="23" xfId="0" applyNumberFormat="1" applyFont="1" applyFill="1" applyBorder="1" applyAlignment="1">
      <alignment horizontal="center"/>
    </xf>
    <xf numFmtId="5" fontId="5" fillId="2" borderId="22" xfId="2" applyNumberFormat="1" applyFont="1" applyFill="1" applyBorder="1" applyAlignment="1">
      <alignment horizontal="right"/>
    </xf>
    <xf numFmtId="5" fontId="4" fillId="0" borderId="10" xfId="2" applyNumberFormat="1" applyFont="1" applyFill="1" applyBorder="1" applyAlignment="1">
      <alignment horizontal="right"/>
    </xf>
    <xf numFmtId="5" fontId="5" fillId="0" borderId="14" xfId="2" applyNumberFormat="1" applyFont="1" applyFill="1" applyBorder="1" applyAlignment="1">
      <alignment horizontal="right"/>
    </xf>
    <xf numFmtId="5" fontId="4" fillId="0" borderId="5" xfId="2" applyNumberFormat="1" applyFont="1" applyFill="1" applyBorder="1" applyAlignment="1">
      <alignment horizontal="right"/>
    </xf>
    <xf numFmtId="5" fontId="5" fillId="0" borderId="22" xfId="2" applyNumberFormat="1" applyFont="1" applyFill="1" applyBorder="1" applyAlignment="1">
      <alignment horizontal="right"/>
    </xf>
    <xf numFmtId="5" fontId="4" fillId="0" borderId="11" xfId="2" applyNumberFormat="1" applyFont="1" applyFill="1" applyBorder="1" applyAlignment="1">
      <alignment horizontal="right"/>
    </xf>
    <xf numFmtId="5" fontId="5" fillId="0" borderId="24" xfId="2" applyNumberFormat="1" applyFont="1" applyFill="1" applyBorder="1" applyAlignment="1">
      <alignment horizontal="right"/>
    </xf>
    <xf numFmtId="10" fontId="5" fillId="0" borderId="25" xfId="0" applyNumberFormat="1" applyFont="1" applyBorder="1" applyAlignment="1">
      <alignment horizontal="right"/>
    </xf>
    <xf numFmtId="5" fontId="5" fillId="0" borderId="25" xfId="0" applyNumberFormat="1" applyFont="1" applyFill="1" applyBorder="1" applyAlignment="1">
      <alignment horizontal="right"/>
    </xf>
    <xf numFmtId="5" fontId="5" fillId="2" borderId="26" xfId="2" applyNumberFormat="1" applyFont="1" applyFill="1" applyBorder="1" applyAlignment="1">
      <alignment horizontal="right"/>
    </xf>
    <xf numFmtId="0" fontId="4" fillId="3" borderId="27" xfId="0" applyFont="1" applyFill="1" applyBorder="1" applyAlignment="1">
      <alignment horizontal="center" wrapText="1"/>
    </xf>
    <xf numFmtId="5" fontId="5" fillId="2" borderId="25" xfId="2" applyNumberFormat="1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5" fontId="3" fillId="0" borderId="0" xfId="0" applyNumberFormat="1" applyFont="1" applyBorder="1" applyAlignment="1">
      <alignment horizontal="center"/>
    </xf>
    <xf numFmtId="5" fontId="3" fillId="0" borderId="0" xfId="0" applyNumberFormat="1" applyFont="1" applyBorder="1"/>
    <xf numFmtId="5" fontId="3" fillId="0" borderId="0" xfId="0" applyNumberFormat="1" applyFont="1" applyFill="1" applyBorder="1"/>
    <xf numFmtId="5" fontId="3" fillId="0" borderId="25" xfId="0" applyNumberFormat="1" applyFont="1" applyFill="1" applyBorder="1"/>
    <xf numFmtId="5" fontId="4" fillId="0" borderId="25" xfId="2" applyNumberFormat="1" applyFont="1" applyFill="1" applyBorder="1" applyAlignment="1">
      <alignment horizontal="right"/>
    </xf>
    <xf numFmtId="5" fontId="5" fillId="0" borderId="25" xfId="2" applyNumberFormat="1" applyFont="1" applyFill="1" applyBorder="1" applyAlignment="1">
      <alignment horizontal="right"/>
    </xf>
    <xf numFmtId="0" fontId="4" fillId="2" borderId="28" xfId="0" applyNumberFormat="1" applyFont="1" applyFill="1" applyBorder="1" applyAlignment="1">
      <alignment horizontal="center"/>
    </xf>
    <xf numFmtId="5" fontId="4" fillId="0" borderId="29" xfId="2" applyNumberFormat="1" applyFont="1" applyFill="1" applyBorder="1" applyAlignment="1">
      <alignment horizontal="right"/>
    </xf>
    <xf numFmtId="5" fontId="4" fillId="2" borderId="25" xfId="2" applyNumberFormat="1" applyFont="1" applyFill="1" applyBorder="1" applyAlignment="1">
      <alignment horizontal="right"/>
    </xf>
    <xf numFmtId="0" fontId="5" fillId="0" borderId="3" xfId="0" applyFont="1" applyFill="1" applyBorder="1"/>
    <xf numFmtId="0" fontId="5" fillId="0" borderId="22" xfId="0" applyNumberFormat="1" applyFont="1" applyBorder="1" applyAlignment="1">
      <alignment horizontal="center"/>
    </xf>
    <xf numFmtId="5" fontId="5" fillId="0" borderId="23" xfId="0" applyNumberFormat="1" applyFont="1" applyBorder="1" applyAlignment="1">
      <alignment horizontal="center"/>
    </xf>
    <xf numFmtId="5" fontId="5" fillId="0" borderId="22" xfId="2" applyNumberFormat="1" applyFont="1" applyBorder="1" applyAlignment="1">
      <alignment horizontal="right"/>
    </xf>
    <xf numFmtId="5" fontId="5" fillId="0" borderId="30" xfId="2" applyNumberFormat="1" applyFont="1" applyBorder="1" applyAlignment="1">
      <alignment horizontal="right"/>
    </xf>
    <xf numFmtId="5" fontId="5" fillId="0" borderId="30" xfId="2" applyNumberFormat="1" applyFont="1" applyFill="1" applyBorder="1" applyAlignment="1">
      <alignment horizontal="right"/>
    </xf>
    <xf numFmtId="0" fontId="5" fillId="0" borderId="24" xfId="0" applyFont="1" applyBorder="1" applyAlignment="1">
      <alignment horizontal="left" wrapText="1"/>
    </xf>
    <xf numFmtId="0" fontId="4" fillId="0" borderId="27" xfId="0" applyFont="1" applyBorder="1"/>
    <xf numFmtId="0" fontId="5" fillId="0" borderId="31" xfId="0" applyFont="1" applyBorder="1"/>
    <xf numFmtId="0" fontId="4" fillId="0" borderId="32" xfId="0" applyFont="1" applyBorder="1"/>
    <xf numFmtId="0" fontId="5" fillId="0" borderId="33" xfId="0" applyFont="1" applyBorder="1"/>
    <xf numFmtId="0" fontId="4" fillId="0" borderId="34" xfId="0" applyFont="1" applyBorder="1"/>
    <xf numFmtId="0" fontId="5" fillId="0" borderId="35" xfId="0" applyFont="1" applyBorder="1"/>
    <xf numFmtId="0" fontId="5" fillId="0" borderId="18" xfId="0" applyFont="1" applyBorder="1"/>
    <xf numFmtId="10" fontId="5" fillId="0" borderId="18" xfId="0" applyNumberFormat="1" applyFont="1" applyBorder="1"/>
    <xf numFmtId="0" fontId="5" fillId="0" borderId="34" xfId="0" applyFont="1" applyBorder="1"/>
    <xf numFmtId="0" fontId="4" fillId="0" borderId="1" xfId="0" applyFont="1" applyBorder="1" applyAlignment="1">
      <alignment horizontal="left"/>
    </xf>
    <xf numFmtId="10" fontId="5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6" fontId="7" fillId="0" borderId="21" xfId="0" applyNumberFormat="1" applyFont="1" applyBorder="1" applyAlignment="1">
      <alignment horizontal="center"/>
    </xf>
    <xf numFmtId="6" fontId="7" fillId="0" borderId="22" xfId="0" applyNumberFormat="1" applyFont="1" applyBorder="1" applyAlignment="1">
      <alignment horizontal="center"/>
    </xf>
    <xf numFmtId="6" fontId="3" fillId="0" borderId="22" xfId="2" applyNumberFormat="1" applyFont="1" applyBorder="1" applyAlignment="1">
      <alignment horizontal="right"/>
    </xf>
    <xf numFmtId="6" fontId="3" fillId="0" borderId="30" xfId="2" applyNumberFormat="1" applyFont="1" applyBorder="1" applyAlignment="1">
      <alignment horizontal="right"/>
    </xf>
    <xf numFmtId="6" fontId="3" fillId="0" borderId="22" xfId="2" applyNumberFormat="1" applyFont="1" applyFill="1" applyBorder="1" applyAlignment="1">
      <alignment horizontal="right"/>
    </xf>
    <xf numFmtId="6" fontId="3" fillId="0" borderId="14" xfId="2" applyNumberFormat="1" applyFont="1" applyBorder="1" applyAlignment="1">
      <alignment horizontal="right"/>
    </xf>
    <xf numFmtId="6" fontId="3" fillId="0" borderId="36" xfId="2" applyNumberFormat="1" applyFont="1" applyBorder="1" applyAlignment="1">
      <alignment horizontal="right"/>
    </xf>
    <xf numFmtId="6" fontId="3" fillId="0" borderId="14" xfId="2" applyNumberFormat="1" applyFont="1" applyFill="1" applyBorder="1" applyAlignment="1">
      <alignment horizontal="right"/>
    </xf>
    <xf numFmtId="0" fontId="5" fillId="0" borderId="22" xfId="0" applyNumberFormat="1" applyFont="1" applyFill="1" applyBorder="1" applyAlignment="1">
      <alignment horizontal="center"/>
    </xf>
    <xf numFmtId="0" fontId="4" fillId="4" borderId="14" xfId="0" applyNumberFormat="1" applyFont="1" applyFill="1" applyBorder="1" applyAlignment="1">
      <alignment horizontal="center" wrapText="1"/>
    </xf>
    <xf numFmtId="5" fontId="5" fillId="0" borderId="37" xfId="0" applyNumberFormat="1" applyFont="1" applyFill="1" applyBorder="1" applyAlignment="1">
      <alignment horizontal="right"/>
    </xf>
    <xf numFmtId="0" fontId="4" fillId="4" borderId="24" xfId="0" applyNumberFormat="1" applyFont="1" applyFill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Fill="1" applyBorder="1"/>
    <xf numFmtId="0" fontId="1" fillId="0" borderId="21" xfId="0" applyFont="1" applyFill="1" applyBorder="1"/>
    <xf numFmtId="0" fontId="1" fillId="0" borderId="38" xfId="0" applyFont="1" applyBorder="1"/>
    <xf numFmtId="0" fontId="1" fillId="5" borderId="25" xfId="0" applyFont="1" applyFill="1" applyBorder="1" applyAlignment="1">
      <alignment horizontal="left"/>
    </xf>
    <xf numFmtId="0" fontId="5" fillId="5" borderId="39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view="pageLayout" topLeftCell="A2" zoomScale="50" zoomScaleNormal="100" zoomScalePageLayoutView="50" workbookViewId="0">
      <selection activeCell="H52" sqref="H52"/>
    </sheetView>
  </sheetViews>
  <sheetFormatPr defaultRowHeight="11.25" x14ac:dyDescent="0.2"/>
  <cols>
    <col min="1" max="1" width="40.28515625" style="2" customWidth="1"/>
    <col min="2" max="2" width="31.42578125" style="2" customWidth="1"/>
    <col min="3" max="4" width="9" style="42" customWidth="1"/>
    <col min="5" max="5" width="9" style="42" bestFit="1" customWidth="1"/>
    <col min="6" max="6" width="9" style="35" customWidth="1"/>
    <col min="7" max="7" width="10.5703125" style="35" customWidth="1"/>
    <col min="8" max="8" width="9.42578125" style="3" bestFit="1" customWidth="1"/>
    <col min="9" max="9" width="9.5703125" style="3" bestFit="1" customWidth="1"/>
    <col min="10" max="12" width="9.42578125" style="3" bestFit="1" customWidth="1"/>
    <col min="13" max="13" width="12.5703125" style="79" bestFit="1" customWidth="1"/>
    <col min="14" max="15" width="9.5703125" style="3" bestFit="1" customWidth="1"/>
    <col min="16" max="17" width="9.42578125" style="3" bestFit="1" customWidth="1"/>
    <col min="18" max="18" width="12.5703125" style="79" bestFit="1" customWidth="1"/>
    <col min="19" max="22" width="9.42578125" style="3" bestFit="1" customWidth="1"/>
    <col min="23" max="23" width="9.140625" style="79" bestFit="1"/>
    <col min="24" max="24" width="10.42578125" style="3" bestFit="1" customWidth="1"/>
    <col min="25" max="28" width="10.7109375" style="3" bestFit="1" customWidth="1"/>
    <col min="29" max="16384" width="9.140625" style="2"/>
  </cols>
  <sheetData>
    <row r="1" spans="1:28" s="1" customFormat="1" ht="22.5" customHeight="1" x14ac:dyDescent="0.2">
      <c r="A1" s="4" t="s">
        <v>0</v>
      </c>
      <c r="B1" s="153" t="s">
        <v>13</v>
      </c>
      <c r="C1" s="36"/>
      <c r="D1" s="36"/>
      <c r="E1" s="36"/>
      <c r="F1" s="17"/>
      <c r="G1" s="17"/>
      <c r="H1" s="17"/>
      <c r="I1" s="17"/>
      <c r="J1" s="17"/>
      <c r="K1" s="17"/>
      <c r="L1" s="17"/>
      <c r="M1" s="76"/>
      <c r="N1" s="17"/>
      <c r="O1" s="17"/>
      <c r="P1" s="17"/>
      <c r="Q1" s="17"/>
      <c r="R1" s="76"/>
      <c r="S1" s="17"/>
      <c r="T1" s="17"/>
      <c r="U1" s="17"/>
      <c r="V1" s="17"/>
      <c r="W1" s="76"/>
      <c r="X1" s="17"/>
      <c r="Y1" s="17"/>
      <c r="Z1" s="17"/>
      <c r="AA1" s="17"/>
      <c r="AB1" s="17"/>
    </row>
    <row r="2" spans="1:28" ht="12.75" x14ac:dyDescent="0.2">
      <c r="A2" s="5" t="s">
        <v>11</v>
      </c>
      <c r="B2" s="183">
        <v>2011</v>
      </c>
      <c r="C2" s="37"/>
      <c r="D2" s="37"/>
      <c r="E2" s="37"/>
      <c r="F2" s="18"/>
      <c r="G2" s="18"/>
      <c r="H2" s="18"/>
      <c r="I2" s="18"/>
      <c r="J2" s="18"/>
      <c r="K2" s="18"/>
      <c r="L2" s="18"/>
      <c r="M2" s="77"/>
      <c r="N2" s="18"/>
      <c r="O2" s="18"/>
      <c r="P2" s="18"/>
      <c r="Q2" s="18"/>
      <c r="R2" s="77"/>
      <c r="S2" s="18"/>
      <c r="T2" s="18"/>
      <c r="U2" s="18"/>
      <c r="V2" s="18"/>
      <c r="W2" s="77"/>
      <c r="X2" s="18"/>
      <c r="Y2" s="18"/>
      <c r="Z2" s="18"/>
      <c r="AA2" s="18"/>
      <c r="AB2" s="18"/>
    </row>
    <row r="3" spans="1:28" ht="12.75" x14ac:dyDescent="0.2">
      <c r="A3" s="5" t="s">
        <v>12</v>
      </c>
      <c r="B3" s="185">
        <v>0</v>
      </c>
      <c r="C3" s="37"/>
      <c r="D3" s="37"/>
      <c r="E3" s="37"/>
      <c r="F3" s="18"/>
      <c r="G3" s="18"/>
      <c r="H3" s="18"/>
      <c r="I3" s="18"/>
      <c r="J3" s="18"/>
      <c r="K3" s="18"/>
      <c r="L3" s="18"/>
      <c r="M3" s="77"/>
      <c r="N3" s="18"/>
      <c r="O3" s="18"/>
      <c r="P3" s="18"/>
      <c r="Q3" s="18"/>
      <c r="R3" s="77"/>
      <c r="S3" s="18"/>
      <c r="T3" s="18"/>
      <c r="U3" s="18"/>
      <c r="V3" s="18"/>
      <c r="W3" s="77"/>
      <c r="X3" s="18"/>
      <c r="Y3" s="18"/>
      <c r="Z3" s="18"/>
      <c r="AA3" s="18"/>
      <c r="AB3" s="18"/>
    </row>
    <row r="4" spans="1:28" ht="13.5" thickBot="1" x14ac:dyDescent="0.25">
      <c r="A4" s="7" t="s">
        <v>1</v>
      </c>
      <c r="B4" s="184"/>
      <c r="C4" s="38"/>
      <c r="D4" s="38"/>
      <c r="E4" s="38"/>
      <c r="F4" s="19"/>
      <c r="G4" s="19"/>
      <c r="H4" s="19"/>
      <c r="I4" s="19"/>
      <c r="J4" s="19"/>
      <c r="K4" s="19"/>
      <c r="L4" s="19"/>
      <c r="M4" s="78"/>
      <c r="N4" s="19"/>
      <c r="O4" s="19"/>
      <c r="P4" s="19"/>
      <c r="Q4" s="19"/>
      <c r="R4" s="78"/>
      <c r="S4" s="19"/>
      <c r="T4" s="19"/>
      <c r="U4" s="19"/>
      <c r="V4" s="19"/>
      <c r="W4" s="78"/>
      <c r="X4" s="19"/>
      <c r="Y4" s="19"/>
      <c r="Z4" s="19"/>
      <c r="AA4" s="19"/>
      <c r="AB4" s="19"/>
    </row>
    <row r="5" spans="1:28" s="92" customFormat="1" ht="39.950000000000003" customHeight="1" x14ac:dyDescent="0.2">
      <c r="A5" s="135" t="s">
        <v>74</v>
      </c>
      <c r="B5" s="93" t="s">
        <v>2</v>
      </c>
      <c r="C5" s="94" t="s">
        <v>73</v>
      </c>
      <c r="D5" s="87" t="s">
        <v>54</v>
      </c>
      <c r="E5" s="94" t="s">
        <v>46</v>
      </c>
      <c r="F5" s="95" t="s">
        <v>47</v>
      </c>
      <c r="G5" s="95" t="s">
        <v>82</v>
      </c>
      <c r="H5" s="91">
        <f>B2</f>
        <v>2011</v>
      </c>
      <c r="I5" s="91">
        <f>SUM(H5+1)</f>
        <v>2012</v>
      </c>
      <c r="J5" s="91">
        <f t="shared" ref="J5:P5" si="0">SUM(I5+1)</f>
        <v>2013</v>
      </c>
      <c r="K5" s="91">
        <f t="shared" si="0"/>
        <v>2014</v>
      </c>
      <c r="L5" s="91">
        <f t="shared" si="0"/>
        <v>2015</v>
      </c>
      <c r="M5" s="91">
        <f t="shared" si="0"/>
        <v>2016</v>
      </c>
      <c r="N5" s="91">
        <f t="shared" si="0"/>
        <v>2017</v>
      </c>
      <c r="O5" s="176">
        <f t="shared" si="0"/>
        <v>2018</v>
      </c>
      <c r="P5" s="91">
        <f t="shared" si="0"/>
        <v>2019</v>
      </c>
      <c r="Q5" s="91">
        <f>SUM(P5+1)</f>
        <v>2020</v>
      </c>
      <c r="R5" s="176">
        <f t="shared" ref="R5:AB5" si="1">SUM(Q5+1)</f>
        <v>2021</v>
      </c>
      <c r="S5" s="91">
        <f t="shared" si="1"/>
        <v>2022</v>
      </c>
      <c r="T5" s="91">
        <f t="shared" si="1"/>
        <v>2023</v>
      </c>
      <c r="U5" s="91">
        <f t="shared" si="1"/>
        <v>2024</v>
      </c>
      <c r="V5" s="176">
        <f t="shared" si="1"/>
        <v>2025</v>
      </c>
      <c r="W5" s="176">
        <f t="shared" si="1"/>
        <v>2026</v>
      </c>
      <c r="X5" s="91">
        <f t="shared" si="1"/>
        <v>2027</v>
      </c>
      <c r="Y5" s="91">
        <f t="shared" si="1"/>
        <v>2028</v>
      </c>
      <c r="Z5" s="91">
        <f t="shared" si="1"/>
        <v>2029</v>
      </c>
      <c r="AA5" s="91">
        <f t="shared" si="1"/>
        <v>2030</v>
      </c>
      <c r="AB5" s="178">
        <f t="shared" si="1"/>
        <v>2031</v>
      </c>
    </row>
    <row r="6" spans="1:28" ht="12.75" x14ac:dyDescent="0.2">
      <c r="A6" s="102" t="s">
        <v>32</v>
      </c>
      <c r="B6" s="103"/>
      <c r="C6" s="104"/>
      <c r="D6" s="104"/>
      <c r="E6" s="62"/>
      <c r="F6" s="105"/>
      <c r="G6" s="105"/>
      <c r="H6" s="63"/>
      <c r="I6" s="63"/>
      <c r="J6" s="63"/>
      <c r="K6" s="106"/>
      <c r="L6" s="63"/>
      <c r="M6" s="63"/>
      <c r="N6" s="63"/>
      <c r="O6" s="106"/>
      <c r="P6" s="63"/>
      <c r="Q6" s="106"/>
      <c r="R6" s="63"/>
      <c r="S6" s="63"/>
      <c r="T6" s="63"/>
      <c r="U6" s="63"/>
      <c r="V6" s="63"/>
      <c r="W6" s="63"/>
      <c r="X6" s="63"/>
      <c r="Y6" s="63"/>
      <c r="Z6" s="63"/>
      <c r="AA6" s="63"/>
      <c r="AB6" s="136"/>
    </row>
    <row r="7" spans="1:28" ht="12.75" x14ac:dyDescent="0.2">
      <c r="A7" s="43" t="s">
        <v>70</v>
      </c>
      <c r="B7" s="9" t="s">
        <v>31</v>
      </c>
      <c r="C7" s="39">
        <v>100</v>
      </c>
      <c r="D7" s="39">
        <f>SUM(C7-B3)</f>
        <v>100</v>
      </c>
      <c r="E7" s="137"/>
      <c r="F7" s="51"/>
      <c r="G7" s="138"/>
      <c r="H7" s="52"/>
      <c r="I7" s="139"/>
      <c r="J7" s="52"/>
      <c r="K7" s="139"/>
      <c r="L7" s="52"/>
      <c r="M7" s="140"/>
      <c r="N7" s="114"/>
      <c r="O7" s="140"/>
      <c r="P7" s="52"/>
      <c r="Q7" s="139"/>
      <c r="R7" s="114"/>
      <c r="S7" s="139"/>
      <c r="T7" s="52"/>
      <c r="U7" s="139"/>
      <c r="V7" s="114"/>
      <c r="W7" s="140"/>
      <c r="X7" s="52"/>
      <c r="Y7" s="139"/>
      <c r="Z7" s="52"/>
      <c r="AA7" s="52"/>
      <c r="AB7" s="141"/>
    </row>
    <row r="8" spans="1:28" ht="12.75" x14ac:dyDescent="0.2">
      <c r="A8" s="8" t="s">
        <v>30</v>
      </c>
      <c r="B8" s="9" t="s">
        <v>25</v>
      </c>
      <c r="C8" s="39">
        <v>100</v>
      </c>
      <c r="D8" s="39">
        <f>SUM(C8-B3)</f>
        <v>100</v>
      </c>
      <c r="E8" s="39"/>
      <c r="F8" s="10"/>
      <c r="G8" s="10"/>
      <c r="H8" s="20"/>
      <c r="I8" s="20"/>
      <c r="J8" s="20"/>
      <c r="K8" s="21"/>
      <c r="L8" s="20"/>
      <c r="M8" s="44"/>
      <c r="N8" s="44"/>
      <c r="O8" s="45"/>
      <c r="P8" s="22"/>
      <c r="Q8" s="21"/>
      <c r="R8" s="128"/>
      <c r="S8" s="20"/>
      <c r="T8" s="22"/>
      <c r="U8" s="22"/>
      <c r="V8" s="128"/>
      <c r="W8" s="128"/>
      <c r="X8" s="22"/>
      <c r="Y8" s="22"/>
      <c r="Z8" s="22"/>
      <c r="AA8" s="22"/>
      <c r="AB8" s="142"/>
    </row>
    <row r="9" spans="1:28" ht="12" customHeight="1" x14ac:dyDescent="0.2">
      <c r="A9" s="8" t="s">
        <v>5</v>
      </c>
      <c r="B9" s="9" t="s">
        <v>16</v>
      </c>
      <c r="C9" s="39">
        <v>50</v>
      </c>
      <c r="D9" s="39">
        <f>SUM(C9-B3)</f>
        <v>50</v>
      </c>
      <c r="E9" s="39"/>
      <c r="F9" s="30"/>
      <c r="G9" s="30"/>
      <c r="H9" s="20"/>
      <c r="I9" s="20"/>
      <c r="J9" s="20"/>
      <c r="K9" s="21"/>
      <c r="L9" s="20"/>
      <c r="M9" s="44"/>
      <c r="N9" s="44"/>
      <c r="O9" s="45"/>
      <c r="P9" s="20"/>
      <c r="Q9" s="21"/>
      <c r="R9" s="44"/>
      <c r="S9" s="20"/>
      <c r="T9" s="20"/>
      <c r="U9" s="20"/>
      <c r="V9" s="44"/>
      <c r="W9" s="44"/>
      <c r="X9" s="20"/>
      <c r="Y9" s="20"/>
      <c r="Z9" s="20"/>
      <c r="AA9" s="20"/>
      <c r="AB9" s="143"/>
    </row>
    <row r="10" spans="1:28" ht="12" customHeight="1" x14ac:dyDescent="0.2">
      <c r="A10" s="43" t="s">
        <v>34</v>
      </c>
      <c r="B10" s="9" t="s">
        <v>23</v>
      </c>
      <c r="C10" s="39">
        <v>50</v>
      </c>
      <c r="D10" s="39">
        <f>SUM(C10-B3)</f>
        <v>50</v>
      </c>
      <c r="E10" s="137"/>
      <c r="F10" s="51"/>
      <c r="G10" s="138"/>
      <c r="H10" s="52"/>
      <c r="I10" s="139"/>
      <c r="J10" s="52"/>
      <c r="K10" s="139"/>
      <c r="L10" s="52"/>
      <c r="M10" s="140"/>
      <c r="N10" s="114"/>
      <c r="O10" s="140"/>
      <c r="P10" s="52"/>
      <c r="Q10" s="139"/>
      <c r="R10" s="114"/>
      <c r="S10" s="139"/>
      <c r="T10" s="52"/>
      <c r="U10" s="139"/>
      <c r="V10" s="114"/>
      <c r="W10" s="140"/>
      <c r="X10" s="52"/>
      <c r="Y10" s="139"/>
      <c r="Z10" s="52"/>
      <c r="AA10" s="52"/>
      <c r="AB10" s="141"/>
    </row>
    <row r="11" spans="1:28" ht="12" customHeight="1" x14ac:dyDescent="0.2">
      <c r="A11" s="11" t="s">
        <v>20</v>
      </c>
      <c r="B11" s="12"/>
      <c r="C11" s="40">
        <v>50</v>
      </c>
      <c r="D11" s="39">
        <f>SUM(C11-B3)</f>
        <v>50</v>
      </c>
      <c r="E11" s="39"/>
      <c r="F11" s="30"/>
      <c r="G11" s="30"/>
      <c r="H11" s="20"/>
      <c r="I11" s="20"/>
      <c r="J11" s="20"/>
      <c r="K11" s="21"/>
      <c r="L11" s="20"/>
      <c r="M11" s="44"/>
      <c r="N11" s="44"/>
      <c r="O11" s="45"/>
      <c r="P11" s="20"/>
      <c r="Q11" s="21"/>
      <c r="R11" s="44"/>
      <c r="S11" s="20"/>
      <c r="T11" s="20"/>
      <c r="U11" s="20"/>
      <c r="V11" s="44"/>
      <c r="W11" s="44"/>
      <c r="X11" s="20"/>
      <c r="Y11" s="20"/>
      <c r="Z11" s="20"/>
      <c r="AA11" s="20"/>
      <c r="AB11" s="143"/>
    </row>
    <row r="12" spans="1:28" s="47" customFormat="1" ht="12" customHeight="1" thickBot="1" x14ac:dyDescent="0.25">
      <c r="A12" s="48" t="s">
        <v>35</v>
      </c>
      <c r="B12" s="49" t="s">
        <v>36</v>
      </c>
      <c r="C12" s="40">
        <v>15</v>
      </c>
      <c r="D12" s="39">
        <f>SUM(C12-B3)</f>
        <v>15</v>
      </c>
      <c r="E12" s="40"/>
      <c r="F12" s="31"/>
      <c r="G12" s="31">
        <v>6000</v>
      </c>
      <c r="H12" s="44"/>
      <c r="I12" s="44"/>
      <c r="J12" s="44"/>
      <c r="K12" s="45"/>
      <c r="L12" s="44"/>
      <c r="M12" s="44"/>
      <c r="N12" s="44"/>
      <c r="O12" s="45"/>
      <c r="P12" s="44"/>
      <c r="Q12" s="45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143"/>
    </row>
    <row r="13" spans="1:28" ht="12.75" x14ac:dyDescent="0.2">
      <c r="A13" s="107" t="s">
        <v>33</v>
      </c>
      <c r="B13" s="108"/>
      <c r="C13" s="109"/>
      <c r="D13" s="109"/>
      <c r="E13" s="110"/>
      <c r="F13" s="111"/>
      <c r="G13" s="112"/>
      <c r="H13" s="110"/>
      <c r="I13" s="110"/>
      <c r="J13" s="110"/>
      <c r="K13" s="113"/>
      <c r="L13" s="110"/>
      <c r="M13" s="110"/>
      <c r="N13" s="110"/>
      <c r="O13" s="113"/>
      <c r="P13" s="110"/>
      <c r="Q13" s="113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44"/>
    </row>
    <row r="14" spans="1:28" ht="12" customHeight="1" x14ac:dyDescent="0.2">
      <c r="A14" s="8" t="s">
        <v>57</v>
      </c>
      <c r="B14" s="89" t="s">
        <v>10</v>
      </c>
      <c r="C14" s="39">
        <v>30</v>
      </c>
      <c r="D14" s="39">
        <f>SUM(C14-B3)</f>
        <v>30</v>
      </c>
      <c r="E14" s="39"/>
      <c r="F14" s="10"/>
      <c r="G14" s="10"/>
      <c r="H14" s="20"/>
      <c r="I14" s="20"/>
      <c r="J14" s="20"/>
      <c r="K14" s="21"/>
      <c r="L14" s="20"/>
      <c r="M14" s="44"/>
      <c r="N14" s="44"/>
      <c r="O14" s="45"/>
      <c r="P14" s="22"/>
      <c r="Q14" s="21"/>
      <c r="R14" s="128"/>
      <c r="S14" s="20"/>
      <c r="T14" s="22"/>
      <c r="U14" s="22"/>
      <c r="V14" s="128"/>
      <c r="W14" s="128"/>
      <c r="X14" s="22"/>
      <c r="Y14" s="22"/>
      <c r="Z14" s="22"/>
      <c r="AA14" s="22"/>
      <c r="AB14" s="142"/>
    </row>
    <row r="15" spans="1:28" s="14" customFormat="1" ht="12" customHeight="1" x14ac:dyDescent="0.2">
      <c r="A15" s="16" t="s">
        <v>67</v>
      </c>
      <c r="B15" s="90" t="s">
        <v>17</v>
      </c>
      <c r="C15" s="40">
        <v>10</v>
      </c>
      <c r="D15" s="39">
        <f>SUM(C15-B3)</f>
        <v>10</v>
      </c>
      <c r="E15" s="39" t="s">
        <v>48</v>
      </c>
      <c r="F15" s="10">
        <v>1</v>
      </c>
      <c r="G15" s="10">
        <f>SUM(15000*1)</f>
        <v>15000</v>
      </c>
      <c r="H15" s="27"/>
      <c r="I15" s="27"/>
      <c r="J15" s="28"/>
      <c r="K15" s="27"/>
      <c r="L15" s="27"/>
      <c r="M15" s="61"/>
      <c r="N15" s="115"/>
      <c r="O15" s="61"/>
      <c r="P15" s="28"/>
      <c r="Q15" s="29"/>
      <c r="R15" s="61"/>
      <c r="S15" s="28"/>
      <c r="T15" s="27"/>
      <c r="U15" s="28"/>
      <c r="V15" s="61"/>
      <c r="W15" s="115"/>
      <c r="X15" s="27"/>
      <c r="Y15" s="28"/>
      <c r="Z15" s="27"/>
      <c r="AA15" s="27"/>
      <c r="AB15" s="133"/>
    </row>
    <row r="16" spans="1:28" ht="12" customHeight="1" x14ac:dyDescent="0.2">
      <c r="A16" s="88" t="s">
        <v>66</v>
      </c>
      <c r="B16" s="89"/>
      <c r="C16" s="40">
        <v>15</v>
      </c>
      <c r="D16" s="39">
        <f>SUM(C16-B3)</f>
        <v>15</v>
      </c>
      <c r="E16" s="39"/>
      <c r="F16" s="10"/>
      <c r="G16" s="10">
        <v>20000</v>
      </c>
      <c r="H16" s="24"/>
      <c r="I16" s="24"/>
      <c r="J16" s="24"/>
      <c r="K16" s="25"/>
      <c r="L16" s="24"/>
      <c r="M16" s="116"/>
      <c r="N16" s="116"/>
      <c r="O16" s="117"/>
      <c r="P16" s="26"/>
      <c r="Q16" s="25"/>
      <c r="R16" s="44"/>
      <c r="S16" s="24"/>
      <c r="T16" s="26"/>
      <c r="U16" s="26"/>
      <c r="V16" s="130"/>
      <c r="W16" s="116"/>
      <c r="X16" s="26"/>
      <c r="Y16" s="26"/>
      <c r="Z16" s="26"/>
      <c r="AA16" s="26"/>
      <c r="AB16" s="145"/>
    </row>
    <row r="17" spans="1:28" ht="12" customHeight="1" x14ac:dyDescent="0.2">
      <c r="A17" s="8" t="s">
        <v>59</v>
      </c>
      <c r="B17" s="89" t="s">
        <v>9</v>
      </c>
      <c r="C17" s="40">
        <v>30</v>
      </c>
      <c r="D17" s="39">
        <f>SUM(C17-B3)</f>
        <v>30</v>
      </c>
      <c r="E17" s="39">
        <v>200</v>
      </c>
      <c r="F17" s="10">
        <v>250</v>
      </c>
      <c r="G17" s="10">
        <f>SUM(E17*F17)</f>
        <v>50000</v>
      </c>
      <c r="H17" s="27"/>
      <c r="I17" s="20"/>
      <c r="J17" s="20"/>
      <c r="K17" s="20"/>
      <c r="L17" s="20"/>
      <c r="M17" s="44"/>
      <c r="N17" s="44"/>
      <c r="O17" s="44"/>
      <c r="P17" s="22"/>
      <c r="Q17" s="20"/>
      <c r="R17" s="128"/>
      <c r="S17" s="20"/>
      <c r="T17" s="20"/>
      <c r="U17" s="22"/>
      <c r="V17" s="128"/>
      <c r="W17" s="128"/>
      <c r="X17" s="22"/>
      <c r="Y17" s="22"/>
      <c r="Z17" s="22"/>
      <c r="AA17" s="22"/>
      <c r="AB17" s="142"/>
    </row>
    <row r="18" spans="1:28" ht="12" customHeight="1" x14ac:dyDescent="0.2">
      <c r="A18" s="8" t="s">
        <v>29</v>
      </c>
      <c r="B18" s="89" t="s">
        <v>22</v>
      </c>
      <c r="C18" s="40">
        <v>20</v>
      </c>
      <c r="D18" s="39">
        <f>SUM(C18-B3)</f>
        <v>20</v>
      </c>
      <c r="E18" s="39"/>
      <c r="F18" s="10"/>
      <c r="G18" s="10">
        <v>25000</v>
      </c>
      <c r="H18" s="20"/>
      <c r="I18" s="20"/>
      <c r="J18" s="20"/>
      <c r="K18" s="20"/>
      <c r="L18" s="20"/>
      <c r="M18" s="44"/>
      <c r="N18" s="44"/>
      <c r="O18" s="44"/>
      <c r="P18" s="20"/>
      <c r="Q18" s="20"/>
      <c r="R18" s="44"/>
      <c r="S18" s="20"/>
      <c r="T18" s="20"/>
      <c r="U18" s="20"/>
      <c r="V18" s="44"/>
      <c r="W18" s="44"/>
      <c r="X18" s="20"/>
      <c r="Y18" s="20"/>
      <c r="Z18" s="20"/>
      <c r="AA18" s="20"/>
      <c r="AB18" s="143"/>
    </row>
    <row r="19" spans="1:28" ht="12" customHeight="1" x14ac:dyDescent="0.2">
      <c r="A19" s="8" t="s">
        <v>68</v>
      </c>
      <c r="B19" s="89" t="s">
        <v>18</v>
      </c>
      <c r="C19" s="40">
        <v>15</v>
      </c>
      <c r="D19" s="39">
        <f>SUM(C19-B3)</f>
        <v>15</v>
      </c>
      <c r="E19" s="39"/>
      <c r="F19" s="10"/>
      <c r="G19" s="10">
        <v>5000</v>
      </c>
      <c r="H19" s="20"/>
      <c r="I19" s="20"/>
      <c r="J19" s="20"/>
      <c r="K19" s="21"/>
      <c r="L19" s="20"/>
      <c r="M19" s="44"/>
      <c r="N19" s="44"/>
      <c r="O19" s="45"/>
      <c r="P19" s="22"/>
      <c r="Q19" s="21"/>
      <c r="R19" s="114"/>
      <c r="S19" s="20"/>
      <c r="T19" s="22"/>
      <c r="U19" s="22"/>
      <c r="V19" s="128"/>
      <c r="W19" s="44"/>
      <c r="X19" s="22"/>
      <c r="Y19" s="22"/>
      <c r="Z19" s="22"/>
      <c r="AA19" s="22"/>
      <c r="AB19" s="142"/>
    </row>
    <row r="20" spans="1:28" ht="12" customHeight="1" x14ac:dyDescent="0.2">
      <c r="A20" s="8" t="s">
        <v>24</v>
      </c>
      <c r="B20" s="89" t="s">
        <v>49</v>
      </c>
      <c r="C20" s="40">
        <v>10</v>
      </c>
      <c r="D20" s="39">
        <f>SUM(C20-B11)</f>
        <v>10</v>
      </c>
      <c r="E20" s="39" t="s">
        <v>50</v>
      </c>
      <c r="F20" s="10">
        <v>10</v>
      </c>
      <c r="G20" s="10">
        <f>SUM(10*600)</f>
        <v>6000</v>
      </c>
      <c r="H20" s="20"/>
      <c r="I20" s="20"/>
      <c r="J20" s="20"/>
      <c r="K20" s="21"/>
      <c r="L20" s="20"/>
      <c r="M20" s="140"/>
      <c r="N20" s="20"/>
      <c r="O20" s="45"/>
      <c r="P20" s="22"/>
      <c r="Q20" s="21"/>
      <c r="R20" s="44"/>
      <c r="S20" s="22"/>
      <c r="T20" s="22"/>
      <c r="U20" s="22"/>
      <c r="V20" s="128"/>
      <c r="W20" s="128"/>
      <c r="X20" s="22"/>
      <c r="Y20" s="22"/>
      <c r="Z20" s="22"/>
      <c r="AA20" s="22"/>
      <c r="AB20" s="143"/>
    </row>
    <row r="21" spans="1:28" ht="12" customHeight="1" x14ac:dyDescent="0.2">
      <c r="A21" s="8" t="s">
        <v>58</v>
      </c>
      <c r="B21" s="89" t="s">
        <v>51</v>
      </c>
      <c r="C21" s="40">
        <v>50</v>
      </c>
      <c r="D21" s="39">
        <f>SUM(C21-B3)</f>
        <v>50</v>
      </c>
      <c r="E21" s="39"/>
      <c r="F21" s="10"/>
      <c r="G21" s="10"/>
      <c r="H21" s="20"/>
      <c r="I21" s="20"/>
      <c r="J21" s="20"/>
      <c r="K21" s="21"/>
      <c r="L21" s="20"/>
      <c r="M21" s="44"/>
      <c r="N21" s="20"/>
      <c r="O21" s="45"/>
      <c r="P21" s="22"/>
      <c r="Q21" s="21"/>
      <c r="R21" s="128"/>
      <c r="S21" s="22"/>
      <c r="T21" s="22"/>
      <c r="U21" s="22"/>
      <c r="V21" s="128"/>
      <c r="W21" s="128"/>
      <c r="X21" s="22"/>
      <c r="Y21" s="22"/>
      <c r="Z21" s="22"/>
      <c r="AA21" s="22"/>
      <c r="AB21" s="142"/>
    </row>
    <row r="22" spans="1:28" ht="12.75" x14ac:dyDescent="0.2">
      <c r="A22" s="102" t="s">
        <v>4</v>
      </c>
      <c r="B22" s="103"/>
      <c r="C22" s="104"/>
      <c r="D22" s="104"/>
      <c r="E22" s="62"/>
      <c r="F22" s="105"/>
      <c r="G22" s="105"/>
      <c r="H22" s="63"/>
      <c r="I22" s="63"/>
      <c r="J22" s="63"/>
      <c r="K22" s="106"/>
      <c r="L22" s="63"/>
      <c r="M22" s="63"/>
      <c r="N22" s="63"/>
      <c r="O22" s="106"/>
      <c r="P22" s="63"/>
      <c r="Q22" s="106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136"/>
    </row>
    <row r="23" spans="1:28" ht="12" customHeight="1" x14ac:dyDescent="0.2">
      <c r="A23" s="8" t="s">
        <v>60</v>
      </c>
      <c r="B23" s="9" t="s">
        <v>19</v>
      </c>
      <c r="C23" s="40">
        <v>10</v>
      </c>
      <c r="D23" s="39">
        <f>SUM(C23-B3)</f>
        <v>10</v>
      </c>
      <c r="E23" s="39">
        <v>50</v>
      </c>
      <c r="F23" s="10">
        <v>800</v>
      </c>
      <c r="G23" s="10">
        <f>SUM(E23*F23)</f>
        <v>40000</v>
      </c>
      <c r="H23" s="20"/>
      <c r="I23" s="20"/>
      <c r="J23" s="20"/>
      <c r="K23" s="21"/>
      <c r="L23" s="20"/>
      <c r="M23" s="44"/>
      <c r="N23" s="20"/>
      <c r="O23" s="45"/>
      <c r="P23" s="20"/>
      <c r="Q23" s="21"/>
      <c r="R23" s="44"/>
      <c r="S23" s="20"/>
      <c r="T23" s="20"/>
      <c r="U23" s="20"/>
      <c r="V23" s="44"/>
      <c r="W23" s="44"/>
      <c r="X23" s="20"/>
      <c r="Y23" s="20"/>
      <c r="Z23" s="20"/>
      <c r="AA23" s="20"/>
      <c r="AB23" s="143"/>
    </row>
    <row r="24" spans="1:28" ht="12" customHeight="1" x14ac:dyDescent="0.2">
      <c r="A24" s="8" t="s">
        <v>72</v>
      </c>
      <c r="B24" s="9"/>
      <c r="C24" s="40">
        <v>7</v>
      </c>
      <c r="D24" s="39">
        <f>SUM(C24-B3)</f>
        <v>7</v>
      </c>
      <c r="E24" s="39">
        <v>50</v>
      </c>
      <c r="F24" s="10">
        <v>1000</v>
      </c>
      <c r="G24" s="10">
        <f>F24*E24</f>
        <v>50000</v>
      </c>
      <c r="H24" s="20"/>
      <c r="I24" s="20"/>
      <c r="J24" s="31"/>
      <c r="K24" s="21"/>
      <c r="L24" s="20"/>
      <c r="M24" s="44"/>
      <c r="N24" s="20"/>
      <c r="O24" s="31"/>
      <c r="P24" s="20"/>
      <c r="Q24" s="139"/>
      <c r="R24" s="31"/>
      <c r="S24" s="20"/>
      <c r="T24" s="20"/>
      <c r="U24" s="20"/>
      <c r="V24" s="31"/>
      <c r="W24" s="44"/>
      <c r="X24" s="31"/>
      <c r="Y24" s="20"/>
      <c r="Z24" s="20"/>
      <c r="AA24" s="20"/>
      <c r="AB24" s="143"/>
    </row>
    <row r="25" spans="1:28" ht="12" customHeight="1" x14ac:dyDescent="0.2">
      <c r="A25" s="8" t="s">
        <v>71</v>
      </c>
      <c r="B25" s="9"/>
      <c r="C25" s="40">
        <v>7</v>
      </c>
      <c r="D25" s="39">
        <f>SUM(C25-B3)</f>
        <v>7</v>
      </c>
      <c r="E25" s="39">
        <v>50</v>
      </c>
      <c r="F25" s="10">
        <v>1000</v>
      </c>
      <c r="G25" s="10">
        <f>F25*E25</f>
        <v>50000</v>
      </c>
      <c r="H25" s="20"/>
      <c r="I25" s="20"/>
      <c r="J25" s="31"/>
      <c r="K25" s="21"/>
      <c r="L25" s="20"/>
      <c r="M25" s="44"/>
      <c r="N25" s="20"/>
      <c r="O25" s="31"/>
      <c r="P25" s="20"/>
      <c r="Q25" s="139"/>
      <c r="R25" s="31"/>
      <c r="S25" s="20"/>
      <c r="T25" s="20"/>
      <c r="U25" s="20"/>
      <c r="V25" s="31"/>
      <c r="W25" s="44"/>
      <c r="X25" s="31"/>
      <c r="Y25" s="20"/>
      <c r="Z25" s="20"/>
      <c r="AA25" s="20"/>
      <c r="AB25" s="143"/>
    </row>
    <row r="26" spans="1:28" ht="12" customHeight="1" x14ac:dyDescent="0.2">
      <c r="A26" s="8" t="s">
        <v>62</v>
      </c>
      <c r="B26" s="179" t="s">
        <v>84</v>
      </c>
      <c r="C26" s="40">
        <v>15</v>
      </c>
      <c r="D26" s="39">
        <f>SUM(C26-B3)</f>
        <v>15</v>
      </c>
      <c r="E26" s="39">
        <v>50</v>
      </c>
      <c r="F26" s="10">
        <v>1200</v>
      </c>
      <c r="G26" s="10">
        <f t="shared" ref="G26:G35" si="2">SUM(E26*F26)</f>
        <v>60000</v>
      </c>
      <c r="H26" s="20"/>
      <c r="I26" s="20"/>
      <c r="J26" s="20"/>
      <c r="K26" s="21"/>
      <c r="L26" s="20"/>
      <c r="M26" s="44"/>
      <c r="N26" s="20"/>
      <c r="O26" s="44"/>
      <c r="P26" s="20"/>
      <c r="Q26" s="21"/>
      <c r="R26" s="44"/>
      <c r="S26" s="20"/>
      <c r="T26" s="20"/>
      <c r="U26" s="20"/>
      <c r="V26" s="44"/>
      <c r="W26" s="44"/>
      <c r="X26" s="20"/>
      <c r="Y26" s="20"/>
      <c r="Z26" s="20"/>
      <c r="AA26" s="20"/>
      <c r="AB26" s="143"/>
    </row>
    <row r="27" spans="1:28" ht="12" customHeight="1" x14ac:dyDescent="0.2">
      <c r="A27" s="8" t="s">
        <v>56</v>
      </c>
      <c r="B27" s="9" t="s">
        <v>75</v>
      </c>
      <c r="C27" s="40" t="s">
        <v>76</v>
      </c>
      <c r="D27" s="39"/>
      <c r="E27" s="39"/>
      <c r="F27" s="10"/>
      <c r="G27" s="10"/>
      <c r="H27" s="20"/>
      <c r="I27" s="20"/>
      <c r="J27" s="20"/>
      <c r="K27" s="21"/>
      <c r="L27" s="20"/>
      <c r="M27" s="44"/>
      <c r="N27" s="20"/>
      <c r="O27" s="45"/>
      <c r="P27" s="20"/>
      <c r="Q27" s="21"/>
      <c r="R27" s="44"/>
      <c r="S27" s="20"/>
      <c r="T27" s="20"/>
      <c r="U27" s="20"/>
      <c r="V27" s="44"/>
      <c r="W27" s="44"/>
      <c r="X27" s="20"/>
      <c r="Y27" s="20"/>
      <c r="Z27" s="20"/>
      <c r="AA27" s="20"/>
      <c r="AB27" s="143"/>
    </row>
    <row r="28" spans="1:28" ht="12" customHeight="1" x14ac:dyDescent="0.2">
      <c r="A28" s="8" t="s">
        <v>26</v>
      </c>
      <c r="B28" s="9" t="s">
        <v>45</v>
      </c>
      <c r="C28" s="40">
        <v>15</v>
      </c>
      <c r="D28" s="39">
        <f>SUM(C28-B3)</f>
        <v>15</v>
      </c>
      <c r="E28" s="39">
        <v>50</v>
      </c>
      <c r="F28" s="10">
        <v>1000</v>
      </c>
      <c r="G28" s="10">
        <f t="shared" si="2"/>
        <v>50000</v>
      </c>
      <c r="H28" s="20"/>
      <c r="I28" s="20"/>
      <c r="J28" s="20"/>
      <c r="K28" s="21"/>
      <c r="L28" s="20"/>
      <c r="M28" s="44"/>
      <c r="N28" s="20"/>
      <c r="O28" s="45"/>
      <c r="P28" s="20"/>
      <c r="Q28" s="21"/>
      <c r="R28" s="44"/>
      <c r="S28" s="20"/>
      <c r="T28" s="20"/>
      <c r="U28" s="20"/>
      <c r="V28" s="44"/>
      <c r="W28" s="44"/>
      <c r="X28" s="20"/>
      <c r="Y28" s="20"/>
      <c r="Z28" s="20"/>
      <c r="AA28" s="20"/>
      <c r="AB28" s="143"/>
    </row>
    <row r="29" spans="1:28" ht="12" customHeight="1" x14ac:dyDescent="0.2">
      <c r="A29" s="8" t="s">
        <v>63</v>
      </c>
      <c r="B29" s="9" t="s">
        <v>40</v>
      </c>
      <c r="C29" s="40">
        <v>15</v>
      </c>
      <c r="D29" s="39">
        <f>SUM(C29-B3)</f>
        <v>15</v>
      </c>
      <c r="E29" s="39">
        <v>50</v>
      </c>
      <c r="F29" s="10">
        <v>300</v>
      </c>
      <c r="G29" s="10">
        <f t="shared" si="2"/>
        <v>15000</v>
      </c>
      <c r="H29" s="20"/>
      <c r="I29" s="20"/>
      <c r="J29" s="20"/>
      <c r="K29" s="21"/>
      <c r="L29" s="20"/>
      <c r="M29" s="44"/>
      <c r="N29" s="20"/>
      <c r="O29" s="45"/>
      <c r="P29" s="20"/>
      <c r="Q29" s="21"/>
      <c r="R29" s="44"/>
      <c r="S29" s="20"/>
      <c r="T29" s="20"/>
      <c r="U29" s="20"/>
      <c r="V29" s="44"/>
      <c r="W29" s="44"/>
      <c r="X29" s="20"/>
      <c r="Y29" s="20"/>
      <c r="Z29" s="20"/>
      <c r="AA29" s="20"/>
      <c r="AB29" s="143"/>
    </row>
    <row r="30" spans="1:28" ht="12" customHeight="1" x14ac:dyDescent="0.2">
      <c r="A30" s="8" t="s">
        <v>64</v>
      </c>
      <c r="B30" s="9" t="s">
        <v>27</v>
      </c>
      <c r="C30" s="40">
        <v>15</v>
      </c>
      <c r="D30" s="39">
        <f>SUM(C30-B3)</f>
        <v>15</v>
      </c>
      <c r="E30" s="39">
        <v>50</v>
      </c>
      <c r="F30" s="10">
        <v>200</v>
      </c>
      <c r="G30" s="10">
        <f t="shared" si="2"/>
        <v>10000</v>
      </c>
      <c r="H30" s="20"/>
      <c r="I30" s="20"/>
      <c r="J30" s="20"/>
      <c r="K30" s="21"/>
      <c r="L30" s="20"/>
      <c r="M30" s="44"/>
      <c r="N30" s="20"/>
      <c r="O30" s="45"/>
      <c r="P30" s="20"/>
      <c r="Q30" s="21"/>
      <c r="R30" s="44"/>
      <c r="S30" s="20"/>
      <c r="T30" s="20"/>
      <c r="U30" s="20"/>
      <c r="V30" s="44"/>
      <c r="W30" s="44"/>
      <c r="X30" s="20"/>
      <c r="Y30" s="20"/>
      <c r="Z30" s="20"/>
      <c r="AA30" s="20"/>
      <c r="AB30" s="143"/>
    </row>
    <row r="31" spans="1:28" ht="12" customHeight="1" x14ac:dyDescent="0.2">
      <c r="A31" s="8" t="s">
        <v>61</v>
      </c>
      <c r="B31" s="9" t="s">
        <v>43</v>
      </c>
      <c r="C31" s="40">
        <v>15</v>
      </c>
      <c r="D31" s="39">
        <f>SUM(C31-B3)</f>
        <v>15</v>
      </c>
      <c r="E31" s="39">
        <v>50</v>
      </c>
      <c r="F31" s="10">
        <v>1200</v>
      </c>
      <c r="G31" s="10">
        <f t="shared" si="2"/>
        <v>60000</v>
      </c>
      <c r="H31" s="20"/>
      <c r="I31" s="20"/>
      <c r="J31" s="20"/>
      <c r="K31" s="21"/>
      <c r="L31" s="20"/>
      <c r="M31" s="44"/>
      <c r="N31" s="20"/>
      <c r="O31" s="45"/>
      <c r="P31" s="20"/>
      <c r="Q31" s="21"/>
      <c r="R31" s="44"/>
      <c r="S31" s="20"/>
      <c r="T31" s="20"/>
      <c r="U31" s="20"/>
      <c r="V31" s="44"/>
      <c r="W31" s="44"/>
      <c r="X31" s="20"/>
      <c r="Y31" s="20"/>
      <c r="Z31" s="20"/>
      <c r="AA31" s="20"/>
      <c r="AB31" s="143"/>
    </row>
    <row r="32" spans="1:28" ht="12" customHeight="1" x14ac:dyDescent="0.2">
      <c r="A32" s="8" t="s">
        <v>55</v>
      </c>
      <c r="B32" s="9" t="s">
        <v>77</v>
      </c>
      <c r="C32" s="40"/>
      <c r="D32" s="39"/>
      <c r="E32" s="39"/>
      <c r="F32" s="30"/>
      <c r="G32" s="10"/>
      <c r="H32" s="20"/>
      <c r="I32" s="20"/>
      <c r="J32" s="20"/>
      <c r="K32" s="21"/>
      <c r="L32" s="20"/>
      <c r="M32" s="44"/>
      <c r="N32" s="20"/>
      <c r="O32" s="45"/>
      <c r="P32" s="20"/>
      <c r="Q32" s="21"/>
      <c r="R32" s="44"/>
      <c r="S32" s="20"/>
      <c r="T32" s="20"/>
      <c r="U32" s="20"/>
      <c r="V32" s="44"/>
      <c r="W32" s="44"/>
      <c r="X32" s="20"/>
      <c r="Y32" s="20"/>
      <c r="Z32" s="20"/>
      <c r="AA32" s="20"/>
      <c r="AB32" s="143"/>
    </row>
    <row r="33" spans="1:28" ht="12" customHeight="1" x14ac:dyDescent="0.2">
      <c r="A33" s="8" t="s">
        <v>69</v>
      </c>
      <c r="B33" s="179" t="s">
        <v>87</v>
      </c>
      <c r="C33" s="40">
        <v>20</v>
      </c>
      <c r="D33" s="39">
        <f>SUM(C33-B3)</f>
        <v>20</v>
      </c>
      <c r="E33" s="39">
        <v>150</v>
      </c>
      <c r="F33" s="30">
        <v>50</v>
      </c>
      <c r="G33" s="10">
        <f t="shared" si="2"/>
        <v>7500</v>
      </c>
      <c r="H33" s="20"/>
      <c r="I33" s="20"/>
      <c r="J33" s="20"/>
      <c r="K33" s="21"/>
      <c r="L33" s="20"/>
      <c r="M33" s="44"/>
      <c r="N33" s="20"/>
      <c r="O33" s="45"/>
      <c r="P33" s="20"/>
      <c r="Q33" s="21"/>
      <c r="R33" s="44"/>
      <c r="S33" s="20"/>
      <c r="T33" s="20"/>
      <c r="U33" s="20"/>
      <c r="V33" s="44"/>
      <c r="W33" s="44"/>
      <c r="X33" s="20"/>
      <c r="Y33" s="20"/>
      <c r="Z33" s="20"/>
      <c r="AA33" s="20"/>
      <c r="AB33" s="143"/>
    </row>
    <row r="34" spans="1:28" ht="12" customHeight="1" x14ac:dyDescent="0.2">
      <c r="A34" s="8" t="s">
        <v>42</v>
      </c>
      <c r="B34" s="9" t="s">
        <v>15</v>
      </c>
      <c r="C34" s="40">
        <v>15</v>
      </c>
      <c r="D34" s="39">
        <f>SUM(C34-B3)</f>
        <v>15</v>
      </c>
      <c r="E34" s="39">
        <v>50</v>
      </c>
      <c r="F34" s="30">
        <v>200</v>
      </c>
      <c r="G34" s="10">
        <f t="shared" si="2"/>
        <v>10000</v>
      </c>
      <c r="H34" s="20"/>
      <c r="I34" s="20"/>
      <c r="J34" s="20"/>
      <c r="K34" s="21"/>
      <c r="L34" s="20"/>
      <c r="M34" s="44"/>
      <c r="N34" s="20"/>
      <c r="O34" s="45"/>
      <c r="P34" s="20"/>
      <c r="Q34" s="21"/>
      <c r="R34" s="44"/>
      <c r="S34" s="20"/>
      <c r="T34" s="20"/>
      <c r="U34" s="20"/>
      <c r="V34" s="44"/>
      <c r="W34" s="44"/>
      <c r="X34" s="20"/>
      <c r="Y34" s="20"/>
      <c r="Z34" s="20"/>
      <c r="AA34" s="20"/>
      <c r="AB34" s="143"/>
    </row>
    <row r="35" spans="1:28" ht="12" customHeight="1" x14ac:dyDescent="0.2">
      <c r="A35" s="8" t="s">
        <v>41</v>
      </c>
      <c r="B35" s="9" t="s">
        <v>44</v>
      </c>
      <c r="C35" s="39">
        <v>30</v>
      </c>
      <c r="D35" s="39">
        <f>SUM(C35-B3)</f>
        <v>30</v>
      </c>
      <c r="E35" s="39">
        <v>150</v>
      </c>
      <c r="F35" s="30">
        <v>250</v>
      </c>
      <c r="G35" s="30">
        <f t="shared" si="2"/>
        <v>37500</v>
      </c>
      <c r="H35" s="20"/>
      <c r="I35" s="20"/>
      <c r="J35" s="20"/>
      <c r="K35" s="21"/>
      <c r="L35" s="20"/>
      <c r="M35" s="44"/>
      <c r="N35" s="20"/>
      <c r="O35" s="45"/>
      <c r="P35" s="20"/>
      <c r="Q35" s="21"/>
      <c r="R35" s="44"/>
      <c r="S35" s="20"/>
      <c r="T35" s="20"/>
      <c r="U35" s="20"/>
      <c r="V35" s="44"/>
      <c r="W35" s="44"/>
      <c r="X35" s="44"/>
      <c r="Y35" s="44"/>
      <c r="Z35" s="44"/>
      <c r="AA35" s="44"/>
      <c r="AB35" s="143"/>
    </row>
    <row r="36" spans="1:28" ht="12.75" x14ac:dyDescent="0.2">
      <c r="A36" s="102" t="s">
        <v>37</v>
      </c>
      <c r="B36" s="103"/>
      <c r="C36" s="104"/>
      <c r="D36" s="104"/>
      <c r="E36" s="104"/>
      <c r="F36" s="118"/>
      <c r="G36" s="118"/>
      <c r="H36" s="119"/>
      <c r="I36" s="119"/>
      <c r="J36" s="119"/>
      <c r="K36" s="120"/>
      <c r="L36" s="119"/>
      <c r="M36" s="119"/>
      <c r="N36" s="119"/>
      <c r="O36" s="120"/>
      <c r="P36" s="119"/>
      <c r="Q36" s="120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46"/>
    </row>
    <row r="37" spans="1:28" ht="12" customHeight="1" x14ac:dyDescent="0.2">
      <c r="A37" s="8" t="s">
        <v>38</v>
      </c>
      <c r="B37" s="9" t="s">
        <v>14</v>
      </c>
      <c r="C37" s="40">
        <v>10</v>
      </c>
      <c r="D37" s="39">
        <f>SUM(C37-B3)</f>
        <v>10</v>
      </c>
      <c r="E37" s="39" t="s">
        <v>48</v>
      </c>
      <c r="F37" s="15">
        <v>0.4</v>
      </c>
      <c r="G37" s="30">
        <f>SUM(15000*0.4)</f>
        <v>6000</v>
      </c>
      <c r="H37" s="20"/>
      <c r="I37" s="20"/>
      <c r="J37" s="20"/>
      <c r="K37" s="21"/>
      <c r="L37" s="20"/>
      <c r="M37" s="44"/>
      <c r="N37" s="44"/>
      <c r="O37" s="45"/>
      <c r="P37" s="20"/>
      <c r="Q37" s="21"/>
      <c r="R37" s="44"/>
      <c r="S37" s="20"/>
      <c r="T37" s="20"/>
      <c r="U37" s="20"/>
      <c r="V37" s="44"/>
      <c r="W37" s="44"/>
      <c r="X37" s="20"/>
      <c r="Y37" s="20"/>
      <c r="Z37" s="20"/>
      <c r="AA37" s="20"/>
      <c r="AB37" s="143"/>
    </row>
    <row r="38" spans="1:28" ht="12" customHeight="1" x14ac:dyDescent="0.2">
      <c r="A38" s="11" t="s">
        <v>6</v>
      </c>
      <c r="B38" s="12" t="s">
        <v>21</v>
      </c>
      <c r="C38" s="40">
        <v>40</v>
      </c>
      <c r="D38" s="39">
        <f>SUM(C38-B3)</f>
        <v>40</v>
      </c>
      <c r="E38" s="39"/>
      <c r="F38" s="30"/>
      <c r="G38" s="30"/>
      <c r="H38" s="20"/>
      <c r="I38" s="20"/>
      <c r="J38" s="20"/>
      <c r="K38" s="21"/>
      <c r="L38" s="20"/>
      <c r="M38" s="44"/>
      <c r="N38" s="44"/>
      <c r="O38" s="126"/>
      <c r="P38" s="20"/>
      <c r="Q38" s="21"/>
      <c r="R38" s="44"/>
      <c r="S38" s="20"/>
      <c r="T38" s="20"/>
      <c r="U38" s="20"/>
      <c r="V38" s="44"/>
      <c r="W38" s="44"/>
      <c r="X38" s="20"/>
      <c r="Y38" s="20"/>
      <c r="Z38" s="20"/>
      <c r="AA38" s="20"/>
      <c r="AB38" s="143"/>
    </row>
    <row r="39" spans="1:28" ht="12" customHeight="1" x14ac:dyDescent="0.2">
      <c r="A39" s="11" t="s">
        <v>39</v>
      </c>
      <c r="B39" s="180" t="s">
        <v>85</v>
      </c>
      <c r="C39" s="40">
        <v>15</v>
      </c>
      <c r="D39" s="39">
        <f>SUM(C39-B3)</f>
        <v>15</v>
      </c>
      <c r="E39" s="39">
        <v>10</v>
      </c>
      <c r="F39" s="30">
        <v>600</v>
      </c>
      <c r="G39" s="30">
        <f>SUM(E39*F39)</f>
        <v>6000</v>
      </c>
      <c r="H39" s="20"/>
      <c r="I39" s="20"/>
      <c r="J39" s="20"/>
      <c r="K39" s="21"/>
      <c r="L39" s="20"/>
      <c r="M39" s="44"/>
      <c r="N39" s="44"/>
      <c r="O39" s="45"/>
      <c r="P39" s="20"/>
      <c r="Q39" s="21"/>
      <c r="R39" s="44"/>
      <c r="S39" s="20"/>
      <c r="T39" s="20"/>
      <c r="U39" s="20"/>
      <c r="V39" s="44"/>
      <c r="W39" s="44"/>
      <c r="X39" s="20"/>
      <c r="Y39" s="20"/>
      <c r="Z39" s="20"/>
      <c r="AA39" s="20"/>
      <c r="AB39" s="143"/>
    </row>
    <row r="40" spans="1:28" ht="12" customHeight="1" x14ac:dyDescent="0.2">
      <c r="A40" s="11" t="s">
        <v>65</v>
      </c>
      <c r="B40" s="12"/>
      <c r="C40" s="40">
        <v>10</v>
      </c>
      <c r="D40" s="39">
        <f>SUM(C40-B3)</f>
        <v>10</v>
      </c>
      <c r="E40" s="39">
        <v>10</v>
      </c>
      <c r="F40" s="30">
        <v>100</v>
      </c>
      <c r="G40" s="30">
        <f>SUM(E40*F40)</f>
        <v>1000</v>
      </c>
      <c r="H40" s="20"/>
      <c r="I40" s="20"/>
      <c r="J40" s="20"/>
      <c r="K40" s="21"/>
      <c r="L40" s="20"/>
      <c r="M40" s="44"/>
      <c r="N40" s="44"/>
      <c r="O40" s="45"/>
      <c r="P40" s="20"/>
      <c r="Q40" s="21"/>
      <c r="R40" s="44"/>
      <c r="S40" s="20"/>
      <c r="T40" s="20"/>
      <c r="U40" s="20"/>
      <c r="V40" s="44"/>
      <c r="W40" s="44"/>
      <c r="X40" s="20"/>
      <c r="Y40" s="20"/>
      <c r="Z40" s="20"/>
      <c r="AA40" s="20"/>
      <c r="AB40" s="143"/>
    </row>
    <row r="41" spans="1:28" ht="12" customHeight="1" thickBot="1" x14ac:dyDescent="0.25">
      <c r="A41" s="147" t="s">
        <v>52</v>
      </c>
      <c r="B41" s="181" t="s">
        <v>86</v>
      </c>
      <c r="C41" s="175">
        <v>20</v>
      </c>
      <c r="D41" s="39">
        <f>SUM(C41-B3)</f>
        <v>20</v>
      </c>
      <c r="E41" s="148">
        <v>100</v>
      </c>
      <c r="F41" s="149">
        <v>50</v>
      </c>
      <c r="G41" s="149">
        <v>5000</v>
      </c>
      <c r="H41" s="150"/>
      <c r="I41" s="150"/>
      <c r="J41" s="150"/>
      <c r="K41" s="151"/>
      <c r="L41" s="150"/>
      <c r="M41" s="129"/>
      <c r="N41" s="129"/>
      <c r="O41" s="152"/>
      <c r="P41" s="150"/>
      <c r="Q41" s="151"/>
      <c r="R41" s="129"/>
      <c r="S41" s="150"/>
      <c r="T41" s="150"/>
      <c r="U41" s="150"/>
      <c r="V41" s="129"/>
      <c r="W41" s="129"/>
      <c r="X41" s="150"/>
      <c r="Y41" s="150"/>
      <c r="Z41" s="150"/>
      <c r="AA41" s="150"/>
      <c r="AB41" s="177"/>
    </row>
    <row r="42" spans="1:28" ht="12.75" x14ac:dyDescent="0.2">
      <c r="A42" s="160"/>
      <c r="B42" s="163" t="s">
        <v>53</v>
      </c>
      <c r="C42" s="96"/>
      <c r="D42" s="97"/>
      <c r="E42" s="53"/>
      <c r="F42" s="32"/>
      <c r="G42" s="32"/>
      <c r="H42" s="33">
        <f t="shared" ref="H42:Q42" si="3">SUM(H7:H41)</f>
        <v>0</v>
      </c>
      <c r="I42" s="33">
        <f t="shared" si="3"/>
        <v>0</v>
      </c>
      <c r="J42" s="33">
        <f t="shared" si="3"/>
        <v>0</v>
      </c>
      <c r="K42" s="33">
        <f t="shared" si="3"/>
        <v>0</v>
      </c>
      <c r="L42" s="33">
        <f t="shared" si="3"/>
        <v>0</v>
      </c>
      <c r="M42" s="127">
        <f t="shared" si="3"/>
        <v>0</v>
      </c>
      <c r="N42" s="127">
        <f t="shared" si="3"/>
        <v>0</v>
      </c>
      <c r="O42" s="127">
        <f t="shared" si="3"/>
        <v>0</v>
      </c>
      <c r="P42" s="33">
        <f t="shared" si="3"/>
        <v>0</v>
      </c>
      <c r="Q42" s="33">
        <f t="shared" si="3"/>
        <v>0</v>
      </c>
      <c r="R42" s="127">
        <f t="shared" ref="R42:AA42" si="4">SUM(R7:R41)</f>
        <v>0</v>
      </c>
      <c r="S42" s="33">
        <f t="shared" si="4"/>
        <v>0</v>
      </c>
      <c r="T42" s="33">
        <f t="shared" si="4"/>
        <v>0</v>
      </c>
      <c r="U42" s="33">
        <f t="shared" si="4"/>
        <v>0</v>
      </c>
      <c r="V42" s="127">
        <f t="shared" si="4"/>
        <v>0</v>
      </c>
      <c r="W42" s="127">
        <f t="shared" si="4"/>
        <v>0</v>
      </c>
      <c r="X42" s="33">
        <f t="shared" si="4"/>
        <v>0</v>
      </c>
      <c r="Y42" s="33">
        <f t="shared" si="4"/>
        <v>0</v>
      </c>
      <c r="Z42" s="33">
        <f t="shared" si="4"/>
        <v>0</v>
      </c>
      <c r="AA42" s="33">
        <f t="shared" si="4"/>
        <v>0</v>
      </c>
      <c r="AB42" s="131">
        <f>SUM(AB7:AB41)</f>
        <v>0</v>
      </c>
    </row>
    <row r="43" spans="1:28" s="59" customFormat="1" ht="12.75" x14ac:dyDescent="0.2">
      <c r="A43" s="161"/>
      <c r="B43" s="164" t="s">
        <v>78</v>
      </c>
      <c r="C43" s="98"/>
      <c r="D43" s="99"/>
      <c r="E43" s="56"/>
      <c r="F43" s="57"/>
      <c r="G43" s="55">
        <v>0.03</v>
      </c>
      <c r="H43" s="60">
        <v>1</v>
      </c>
      <c r="I43" s="58">
        <f>H43*1.03</f>
        <v>1.03</v>
      </c>
      <c r="J43" s="58">
        <f>I43*1.03</f>
        <v>1.0609</v>
      </c>
      <c r="K43" s="58">
        <f t="shared" ref="K43:AA43" si="5">J43*1.03</f>
        <v>1.092727</v>
      </c>
      <c r="L43" s="58">
        <f t="shared" si="5"/>
        <v>1.1255088100000001</v>
      </c>
      <c r="M43" s="60">
        <f t="shared" si="5"/>
        <v>1.1592740743000001</v>
      </c>
      <c r="N43" s="58">
        <f t="shared" si="5"/>
        <v>1.1940522965290001</v>
      </c>
      <c r="O43" s="58">
        <f t="shared" si="5"/>
        <v>1.2298738654248702</v>
      </c>
      <c r="P43" s="58">
        <f t="shared" si="5"/>
        <v>1.2667700813876164</v>
      </c>
      <c r="Q43" s="58">
        <f t="shared" si="5"/>
        <v>1.3047731838292449</v>
      </c>
      <c r="R43" s="60">
        <f t="shared" si="5"/>
        <v>1.3439163793441222</v>
      </c>
      <c r="S43" s="58">
        <f t="shared" si="5"/>
        <v>1.3842338707244459</v>
      </c>
      <c r="T43" s="58">
        <f t="shared" si="5"/>
        <v>1.4257608868461793</v>
      </c>
      <c r="U43" s="58">
        <f t="shared" si="5"/>
        <v>1.4685337134515648</v>
      </c>
      <c r="V43" s="58">
        <f t="shared" si="5"/>
        <v>1.5125897248551119</v>
      </c>
      <c r="W43" s="60">
        <f t="shared" si="5"/>
        <v>1.5579674166007653</v>
      </c>
      <c r="X43" s="58">
        <f t="shared" si="5"/>
        <v>1.6047064390987884</v>
      </c>
      <c r="Y43" s="58">
        <f t="shared" si="5"/>
        <v>1.652847632271752</v>
      </c>
      <c r="Z43" s="58">
        <f t="shared" si="5"/>
        <v>1.7024330612399046</v>
      </c>
      <c r="AA43" s="58">
        <f t="shared" si="5"/>
        <v>1.7535060530771018</v>
      </c>
      <c r="AB43" s="132">
        <f>AA43*1.03</f>
        <v>1.806111234669415</v>
      </c>
    </row>
    <row r="44" spans="1:28" ht="12.75" x14ac:dyDescent="0.2">
      <c r="A44" s="160"/>
      <c r="B44" s="165" t="s">
        <v>79</v>
      </c>
      <c r="C44" s="100"/>
      <c r="D44" s="39"/>
      <c r="E44" s="54"/>
      <c r="F44" s="50"/>
      <c r="G44" s="55"/>
      <c r="H44" s="61">
        <f>H42*H43</f>
        <v>0</v>
      </c>
      <c r="I44" s="61">
        <f t="shared" ref="I44:AB44" si="6">I42*I43</f>
        <v>0</v>
      </c>
      <c r="J44" s="61">
        <f t="shared" si="6"/>
        <v>0</v>
      </c>
      <c r="K44" s="61">
        <f t="shared" si="6"/>
        <v>0</v>
      </c>
      <c r="L44" s="61">
        <f t="shared" si="6"/>
        <v>0</v>
      </c>
      <c r="M44" s="61">
        <f t="shared" si="6"/>
        <v>0</v>
      </c>
      <c r="N44" s="61">
        <f t="shared" si="6"/>
        <v>0</v>
      </c>
      <c r="O44" s="61">
        <f t="shared" si="6"/>
        <v>0</v>
      </c>
      <c r="P44" s="61">
        <f t="shared" si="6"/>
        <v>0</v>
      </c>
      <c r="Q44" s="61">
        <f t="shared" si="6"/>
        <v>0</v>
      </c>
      <c r="R44" s="61">
        <f t="shared" si="6"/>
        <v>0</v>
      </c>
      <c r="S44" s="61">
        <f t="shared" si="6"/>
        <v>0</v>
      </c>
      <c r="T44" s="61">
        <f t="shared" si="6"/>
        <v>0</v>
      </c>
      <c r="U44" s="61">
        <f t="shared" si="6"/>
        <v>0</v>
      </c>
      <c r="V44" s="61">
        <f t="shared" si="6"/>
        <v>0</v>
      </c>
      <c r="W44" s="61">
        <f t="shared" si="6"/>
        <v>0</v>
      </c>
      <c r="X44" s="61">
        <f t="shared" si="6"/>
        <v>0</v>
      </c>
      <c r="Y44" s="61">
        <f t="shared" si="6"/>
        <v>0</v>
      </c>
      <c r="Z44" s="61">
        <f t="shared" si="6"/>
        <v>0</v>
      </c>
      <c r="AA44" s="61">
        <f t="shared" si="6"/>
        <v>0</v>
      </c>
      <c r="AB44" s="133">
        <f t="shared" si="6"/>
        <v>0</v>
      </c>
    </row>
    <row r="45" spans="1:28" ht="12.75" x14ac:dyDescent="0.2">
      <c r="A45" s="160"/>
      <c r="B45" s="48" t="s">
        <v>83</v>
      </c>
      <c r="C45" s="101"/>
      <c r="D45" s="40"/>
      <c r="E45" s="54"/>
      <c r="F45" s="57">
        <v>8.8999999999999996E-2</v>
      </c>
      <c r="G45" s="55"/>
      <c r="H45" s="20">
        <f>H44*$F$45</f>
        <v>0</v>
      </c>
      <c r="I45" s="20">
        <f t="shared" ref="I45:AB45" si="7">I44*$F$45</f>
        <v>0</v>
      </c>
      <c r="J45" s="20">
        <f t="shared" si="7"/>
        <v>0</v>
      </c>
      <c r="K45" s="20">
        <f t="shared" si="7"/>
        <v>0</v>
      </c>
      <c r="L45" s="20">
        <f t="shared" si="7"/>
        <v>0</v>
      </c>
      <c r="M45" s="20">
        <f t="shared" si="7"/>
        <v>0</v>
      </c>
      <c r="N45" s="20">
        <f t="shared" si="7"/>
        <v>0</v>
      </c>
      <c r="O45" s="20">
        <f t="shared" si="7"/>
        <v>0</v>
      </c>
      <c r="P45" s="20">
        <f t="shared" si="7"/>
        <v>0</v>
      </c>
      <c r="Q45" s="20">
        <f t="shared" si="7"/>
        <v>0</v>
      </c>
      <c r="R45" s="20">
        <f t="shared" si="7"/>
        <v>0</v>
      </c>
      <c r="S45" s="20">
        <f t="shared" si="7"/>
        <v>0</v>
      </c>
      <c r="T45" s="20">
        <f t="shared" si="7"/>
        <v>0</v>
      </c>
      <c r="U45" s="20">
        <f t="shared" si="7"/>
        <v>0</v>
      </c>
      <c r="V45" s="20">
        <f t="shared" si="7"/>
        <v>0</v>
      </c>
      <c r="W45" s="20">
        <f t="shared" si="7"/>
        <v>0</v>
      </c>
      <c r="X45" s="20">
        <f t="shared" si="7"/>
        <v>0</v>
      </c>
      <c r="Y45" s="20">
        <f t="shared" si="7"/>
        <v>0</v>
      </c>
      <c r="Z45" s="20">
        <f t="shared" si="7"/>
        <v>0</v>
      </c>
      <c r="AA45" s="20">
        <f t="shared" si="7"/>
        <v>0</v>
      </c>
      <c r="AB45" s="20">
        <f t="shared" si="7"/>
        <v>0</v>
      </c>
    </row>
    <row r="46" spans="1:28" ht="13.5" thickBot="1" x14ac:dyDescent="0.25">
      <c r="A46" s="162"/>
      <c r="B46" s="166" t="s">
        <v>3</v>
      </c>
      <c r="C46" s="121"/>
      <c r="D46" s="122"/>
      <c r="E46" s="123"/>
      <c r="F46" s="124"/>
      <c r="G46" s="124"/>
      <c r="H46" s="125">
        <f>SUM(H44:H45)</f>
        <v>0</v>
      </c>
      <c r="I46" s="125">
        <f t="shared" ref="I46:AB46" si="8">SUM(I44:I45)</f>
        <v>0</v>
      </c>
      <c r="J46" s="125">
        <f t="shared" si="8"/>
        <v>0</v>
      </c>
      <c r="K46" s="125">
        <f t="shared" si="8"/>
        <v>0</v>
      </c>
      <c r="L46" s="125">
        <f t="shared" si="8"/>
        <v>0</v>
      </c>
      <c r="M46" s="125">
        <f t="shared" si="8"/>
        <v>0</v>
      </c>
      <c r="N46" s="125">
        <f t="shared" si="8"/>
        <v>0</v>
      </c>
      <c r="O46" s="125">
        <f t="shared" si="8"/>
        <v>0</v>
      </c>
      <c r="P46" s="125">
        <f t="shared" si="8"/>
        <v>0</v>
      </c>
      <c r="Q46" s="125">
        <f t="shared" si="8"/>
        <v>0</v>
      </c>
      <c r="R46" s="125">
        <f t="shared" si="8"/>
        <v>0</v>
      </c>
      <c r="S46" s="125">
        <f t="shared" si="8"/>
        <v>0</v>
      </c>
      <c r="T46" s="125">
        <f t="shared" si="8"/>
        <v>0</v>
      </c>
      <c r="U46" s="125">
        <f t="shared" si="8"/>
        <v>0</v>
      </c>
      <c r="V46" s="125">
        <f t="shared" si="8"/>
        <v>0</v>
      </c>
      <c r="W46" s="125">
        <f t="shared" si="8"/>
        <v>0</v>
      </c>
      <c r="X46" s="125">
        <f t="shared" si="8"/>
        <v>0</v>
      </c>
      <c r="Y46" s="125">
        <f t="shared" si="8"/>
        <v>0</v>
      </c>
      <c r="Z46" s="125">
        <f t="shared" si="8"/>
        <v>0</v>
      </c>
      <c r="AA46" s="125">
        <f t="shared" si="8"/>
        <v>0</v>
      </c>
      <c r="AB46" s="134">
        <f t="shared" si="8"/>
        <v>0</v>
      </c>
    </row>
    <row r="47" spans="1:28" ht="15.75" thickBot="1" x14ac:dyDescent="0.4">
      <c r="A47" s="6"/>
      <c r="B47" s="6"/>
      <c r="C47" s="41"/>
      <c r="D47" s="41"/>
      <c r="E47" s="41"/>
      <c r="F47" s="13"/>
      <c r="G47" s="13"/>
      <c r="H47" s="23"/>
      <c r="I47" s="23"/>
      <c r="J47" s="34"/>
      <c r="K47" s="23"/>
      <c r="L47" s="23"/>
      <c r="M47" s="46"/>
      <c r="N47" s="23"/>
      <c r="O47" s="23"/>
      <c r="P47" s="23"/>
      <c r="Q47" s="23"/>
      <c r="R47" s="46"/>
      <c r="S47" s="23"/>
      <c r="T47" s="23"/>
      <c r="U47" s="23"/>
      <c r="V47" s="23"/>
      <c r="W47" s="46"/>
      <c r="X47" s="23"/>
      <c r="Y47" s="23"/>
      <c r="Z47" s="23"/>
      <c r="AA47" s="23"/>
      <c r="AB47" s="23"/>
    </row>
    <row r="48" spans="1:28" ht="12.75" customHeight="1" x14ac:dyDescent="0.2">
      <c r="A48" s="154" t="s">
        <v>7</v>
      </c>
      <c r="B48" s="155"/>
      <c r="C48" s="64" t="s">
        <v>89</v>
      </c>
      <c r="D48" s="64"/>
      <c r="E48" s="65"/>
      <c r="F48" s="66"/>
      <c r="G48" s="67"/>
      <c r="H48" s="172">
        <v>50000</v>
      </c>
      <c r="I48" s="172">
        <f t="shared" ref="I48:Q48" si="9">H52</f>
        <v>51500</v>
      </c>
      <c r="J48" s="172">
        <f t="shared" si="9"/>
        <v>53045</v>
      </c>
      <c r="K48" s="173">
        <f t="shared" si="9"/>
        <v>54636.35</v>
      </c>
      <c r="L48" s="172">
        <f t="shared" si="9"/>
        <v>56275.440499999997</v>
      </c>
      <c r="M48" s="174">
        <f t="shared" si="9"/>
        <v>57963.703714999996</v>
      </c>
      <c r="N48" s="172">
        <f t="shared" si="9"/>
        <v>59702.614826449993</v>
      </c>
      <c r="O48" s="172">
        <f t="shared" si="9"/>
        <v>61493.693271243494</v>
      </c>
      <c r="P48" s="172">
        <f t="shared" si="9"/>
        <v>63338.504069380797</v>
      </c>
      <c r="Q48" s="173">
        <f t="shared" si="9"/>
        <v>65238.659191462219</v>
      </c>
      <c r="R48" s="174">
        <f>Q52</f>
        <v>67195.818967206083</v>
      </c>
      <c r="S48" s="172">
        <f t="shared" ref="S48:AB48" si="10">R52</f>
        <v>69211.693536222272</v>
      </c>
      <c r="T48" s="172">
        <f t="shared" si="10"/>
        <v>71288.044342308945</v>
      </c>
      <c r="U48" s="172">
        <f t="shared" si="10"/>
        <v>73426.685672578213</v>
      </c>
      <c r="V48" s="172">
        <f t="shared" si="10"/>
        <v>75629.486242755564</v>
      </c>
      <c r="W48" s="174">
        <f t="shared" si="10"/>
        <v>77898.370830038228</v>
      </c>
      <c r="X48" s="172">
        <f t="shared" si="10"/>
        <v>80235.321954939369</v>
      </c>
      <c r="Y48" s="172">
        <f t="shared" si="10"/>
        <v>82642.381613587553</v>
      </c>
      <c r="Z48" s="172">
        <f t="shared" si="10"/>
        <v>85121.653061995181</v>
      </c>
      <c r="AA48" s="172">
        <f t="shared" si="10"/>
        <v>87675.302653855033</v>
      </c>
      <c r="AB48" s="172">
        <f t="shared" si="10"/>
        <v>90305.561733470677</v>
      </c>
    </row>
    <row r="49" spans="1:28" ht="12.75" customHeight="1" x14ac:dyDescent="0.2">
      <c r="A49" s="156" t="s">
        <v>80</v>
      </c>
      <c r="B49" s="157"/>
      <c r="C49" s="68"/>
      <c r="D49" s="68"/>
      <c r="E49" s="69"/>
      <c r="F49" s="70"/>
      <c r="G49" s="71">
        <v>0.03</v>
      </c>
      <c r="H49" s="80">
        <f>IF(H48&lt;0,0,H48*$G$49)</f>
        <v>1500</v>
      </c>
      <c r="I49" s="80">
        <f t="shared" ref="I49:Q49" si="11">IF(I48&lt;0,0,I48*$G$49)</f>
        <v>1545</v>
      </c>
      <c r="J49" s="80">
        <f t="shared" si="11"/>
        <v>1591.35</v>
      </c>
      <c r="K49" s="80">
        <f t="shared" si="11"/>
        <v>1639.0904999999998</v>
      </c>
      <c r="L49" s="80">
        <f t="shared" si="11"/>
        <v>1688.2632149999999</v>
      </c>
      <c r="M49" s="81">
        <f t="shared" si="11"/>
        <v>1738.9111114499999</v>
      </c>
      <c r="N49" s="80">
        <f t="shared" si="11"/>
        <v>1791.0784447934998</v>
      </c>
      <c r="O49" s="80">
        <f t="shared" si="11"/>
        <v>1844.8107981373048</v>
      </c>
      <c r="P49" s="80">
        <f t="shared" si="11"/>
        <v>1900.1551220814238</v>
      </c>
      <c r="Q49" s="80">
        <f t="shared" si="11"/>
        <v>1957.1597757438665</v>
      </c>
      <c r="R49" s="81">
        <f t="shared" ref="R49:AB49" si="12">IF(R48&lt;0,0,R48*$G$49)</f>
        <v>2015.8745690161825</v>
      </c>
      <c r="S49" s="80">
        <f t="shared" si="12"/>
        <v>2076.3508060866679</v>
      </c>
      <c r="T49" s="80">
        <f t="shared" si="12"/>
        <v>2138.6413302692681</v>
      </c>
      <c r="U49" s="80">
        <f t="shared" si="12"/>
        <v>2202.8005701773463</v>
      </c>
      <c r="V49" s="80">
        <f t="shared" si="12"/>
        <v>2268.8845872826669</v>
      </c>
      <c r="W49" s="81">
        <f t="shared" si="12"/>
        <v>2336.9511249011466</v>
      </c>
      <c r="X49" s="80">
        <f t="shared" si="12"/>
        <v>2407.0596586481811</v>
      </c>
      <c r="Y49" s="80">
        <f t="shared" si="12"/>
        <v>2479.2714484076264</v>
      </c>
      <c r="Z49" s="80">
        <f t="shared" si="12"/>
        <v>2553.6495918598553</v>
      </c>
      <c r="AA49" s="80">
        <f t="shared" si="12"/>
        <v>2630.259079615651</v>
      </c>
      <c r="AB49" s="80">
        <f t="shared" si="12"/>
        <v>2709.1668520041203</v>
      </c>
    </row>
    <row r="50" spans="1:28" ht="12.75" customHeight="1" x14ac:dyDescent="0.2">
      <c r="A50" s="85" t="s">
        <v>28</v>
      </c>
      <c r="B50" s="182" t="s">
        <v>88</v>
      </c>
      <c r="C50" s="72"/>
      <c r="D50" s="86"/>
      <c r="E50" s="73"/>
      <c r="F50" s="74"/>
      <c r="G50" s="75"/>
      <c r="H50" s="52">
        <f>B4*350</f>
        <v>0</v>
      </c>
      <c r="I50" s="52">
        <f>H50*1.03</f>
        <v>0</v>
      </c>
      <c r="J50" s="52">
        <f t="shared" ref="J50:X50" si="13">I50*1.03</f>
        <v>0</v>
      </c>
      <c r="K50" s="52">
        <f t="shared" si="13"/>
        <v>0</v>
      </c>
      <c r="L50" s="52">
        <f t="shared" si="13"/>
        <v>0</v>
      </c>
      <c r="M50" s="52">
        <f t="shared" si="13"/>
        <v>0</v>
      </c>
      <c r="N50" s="52">
        <f t="shared" si="13"/>
        <v>0</v>
      </c>
      <c r="O50" s="52">
        <f t="shared" si="13"/>
        <v>0</v>
      </c>
      <c r="P50" s="52">
        <f t="shared" si="13"/>
        <v>0</v>
      </c>
      <c r="Q50" s="52">
        <f t="shared" si="13"/>
        <v>0</v>
      </c>
      <c r="R50" s="52">
        <f t="shared" si="13"/>
        <v>0</v>
      </c>
      <c r="S50" s="52">
        <f t="shared" si="13"/>
        <v>0</v>
      </c>
      <c r="T50" s="52">
        <f t="shared" si="13"/>
        <v>0</v>
      </c>
      <c r="U50" s="52">
        <f t="shared" si="13"/>
        <v>0</v>
      </c>
      <c r="V50" s="52">
        <f t="shared" si="13"/>
        <v>0</v>
      </c>
      <c r="W50" s="52">
        <f t="shared" si="13"/>
        <v>0</v>
      </c>
      <c r="X50" s="52">
        <f t="shared" si="13"/>
        <v>0</v>
      </c>
      <c r="Y50" s="52">
        <f>X50*1.03</f>
        <v>0</v>
      </c>
      <c r="Z50" s="52">
        <f>Y50*1.03</f>
        <v>0</v>
      </c>
      <c r="AA50" s="52">
        <f>Z50*1.03</f>
        <v>0</v>
      </c>
      <c r="AB50" s="52">
        <f>AA50*1.03</f>
        <v>0</v>
      </c>
    </row>
    <row r="51" spans="1:28" ht="12.75" customHeight="1" x14ac:dyDescent="0.2">
      <c r="A51" s="156" t="s">
        <v>81</v>
      </c>
      <c r="B51" s="157"/>
      <c r="C51" s="72"/>
      <c r="D51" s="72"/>
      <c r="E51" s="73"/>
      <c r="F51" s="74"/>
      <c r="G51" s="75"/>
      <c r="H51" s="82">
        <f t="shared" ref="H51:Q51" si="14">-H46</f>
        <v>0</v>
      </c>
      <c r="I51" s="82">
        <f t="shared" si="14"/>
        <v>0</v>
      </c>
      <c r="J51" s="82">
        <f t="shared" si="14"/>
        <v>0</v>
      </c>
      <c r="K51" s="84">
        <f t="shared" si="14"/>
        <v>0</v>
      </c>
      <c r="L51" s="82">
        <f t="shared" si="14"/>
        <v>0</v>
      </c>
      <c r="M51" s="83">
        <f t="shared" si="14"/>
        <v>0</v>
      </c>
      <c r="N51" s="82">
        <f t="shared" si="14"/>
        <v>0</v>
      </c>
      <c r="O51" s="82">
        <f t="shared" si="14"/>
        <v>0</v>
      </c>
      <c r="P51" s="82">
        <f t="shared" si="14"/>
        <v>0</v>
      </c>
      <c r="Q51" s="84">
        <f t="shared" si="14"/>
        <v>0</v>
      </c>
      <c r="R51" s="83">
        <f t="shared" ref="R51:AA51" si="15">-R46</f>
        <v>0</v>
      </c>
      <c r="S51" s="82">
        <f t="shared" si="15"/>
        <v>0</v>
      </c>
      <c r="T51" s="82">
        <f t="shared" si="15"/>
        <v>0</v>
      </c>
      <c r="U51" s="82">
        <f t="shared" si="15"/>
        <v>0</v>
      </c>
      <c r="V51" s="82">
        <f t="shared" si="15"/>
        <v>0</v>
      </c>
      <c r="W51" s="83">
        <f t="shared" si="15"/>
        <v>0</v>
      </c>
      <c r="X51" s="82">
        <f t="shared" si="15"/>
        <v>0</v>
      </c>
      <c r="Y51" s="82">
        <f t="shared" si="15"/>
        <v>0</v>
      </c>
      <c r="Z51" s="82">
        <f t="shared" si="15"/>
        <v>0</v>
      </c>
      <c r="AA51" s="82">
        <f t="shared" si="15"/>
        <v>0</v>
      </c>
      <c r="AB51" s="82">
        <f>-AB46</f>
        <v>0</v>
      </c>
    </row>
    <row r="52" spans="1:28" ht="12.75" customHeight="1" thickBot="1" x14ac:dyDescent="0.25">
      <c r="A52" s="158" t="s">
        <v>8</v>
      </c>
      <c r="B52" s="159"/>
      <c r="C52" s="167"/>
      <c r="D52" s="167"/>
      <c r="E52" s="168"/>
      <c r="F52" s="168"/>
      <c r="G52" s="168"/>
      <c r="H52" s="169">
        <f t="shared" ref="H52:Q52" si="16">SUM(H48:H51)</f>
        <v>51500</v>
      </c>
      <c r="I52" s="169">
        <f t="shared" si="16"/>
        <v>53045</v>
      </c>
      <c r="J52" s="169">
        <f t="shared" si="16"/>
        <v>54636.35</v>
      </c>
      <c r="K52" s="170">
        <f t="shared" si="16"/>
        <v>56275.440499999997</v>
      </c>
      <c r="L52" s="169">
        <f t="shared" si="16"/>
        <v>57963.703714999996</v>
      </c>
      <c r="M52" s="171">
        <f t="shared" si="16"/>
        <v>59702.614826449993</v>
      </c>
      <c r="N52" s="169">
        <f t="shared" si="16"/>
        <v>61493.693271243494</v>
      </c>
      <c r="O52" s="169">
        <f t="shared" si="16"/>
        <v>63338.504069380797</v>
      </c>
      <c r="P52" s="169">
        <f t="shared" si="16"/>
        <v>65238.659191462219</v>
      </c>
      <c r="Q52" s="170">
        <f t="shared" si="16"/>
        <v>67195.818967206083</v>
      </c>
      <c r="R52" s="171">
        <f t="shared" ref="R52:AB52" si="17">SUM(R48:R51)</f>
        <v>69211.693536222272</v>
      </c>
      <c r="S52" s="169">
        <f t="shared" si="17"/>
        <v>71288.044342308945</v>
      </c>
      <c r="T52" s="169">
        <f t="shared" si="17"/>
        <v>73426.685672578213</v>
      </c>
      <c r="U52" s="169">
        <f t="shared" si="17"/>
        <v>75629.486242755564</v>
      </c>
      <c r="V52" s="169">
        <f t="shared" si="17"/>
        <v>77898.370830038228</v>
      </c>
      <c r="W52" s="171">
        <f t="shared" si="17"/>
        <v>80235.321954939369</v>
      </c>
      <c r="X52" s="169">
        <f t="shared" si="17"/>
        <v>82642.381613587553</v>
      </c>
      <c r="Y52" s="169">
        <f t="shared" si="17"/>
        <v>85121.653061995181</v>
      </c>
      <c r="Z52" s="169">
        <f t="shared" si="17"/>
        <v>87675.302653855033</v>
      </c>
      <c r="AA52" s="169">
        <f t="shared" si="17"/>
        <v>90305.561733470677</v>
      </c>
      <c r="AB52" s="169">
        <f t="shared" si="17"/>
        <v>93014.728585474804</v>
      </c>
    </row>
  </sheetData>
  <phoneticPr fontId="0" type="noConversion"/>
  <pageMargins left="0.22" right="0.2" top="0.82" bottom="0.68" header="0.49" footer="0.5"/>
  <pageSetup paperSize="5" scale="61" fitToWidth="2" orientation="landscape" r:id="rId1"/>
  <headerFooter alignWithMargins="0">
    <oddHeader>&amp;C&amp;"Arial,Bold Italic"&amp;12 20 YEAR 
CAPITAL NEEDS ASSESSMENT</oddHeader>
    <oddFooter xml:space="preserve">&amp;L&amp;8http://seattle.gov/housing/management/annualreport.htm&amp;R&amp;8&amp;D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63979cc8-f6b2-4ee6-8bed-630b6048d169">Housing</Topic>
    <RoutingRuleDescription xmlns="http://schemas.microsoft.com/sharepoint/v3">Capital Needs Reserve Schedule (Blank) developed by Seattle Office of Housing</RoutingRuleDescription>
    <Content_x0020_Type xmlns="63979cc8-f6b2-4ee6-8bed-630b6048d169">Form</Content_x0020_Type>
    <Year xmlns="63979cc8-f6b2-4ee6-8bed-630b6048d169">2014</Year>
    <PublishingStartDate xmlns="http://schemas.microsoft.com/sharepoint/v3" xsi:nil="true"/>
    <PublishingExpirationDate xmlns="http://schemas.microsoft.com/sharepoint/v3" xsi:nil="true"/>
    <BusinessUnit xmlns="63979cc8-f6b2-4ee6-8bed-630b6048d169">Housing Finance</BusinessUnit>
    <Program xmlns="63979cc8-f6b2-4ee6-8bed-630b6048d169">Housing and Homeless</Program>
    <Publish xmlns="63979cc8-f6b2-4ee6-8bed-630b6048d169">Yes</Publish>
    <d599451e10b14aceb47619c4acf6a5e3 xmlns="59db5950-9a61-4c09-b3e2-fe6d472fba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Programs</TermName>
          <TermId xmlns="http://schemas.microsoft.com/office/infopath/2007/PartnerControls">a0208c75-2f9b-4302-b5b0-04aa0f02d23a</TermId>
        </TermInfo>
        <TermInfo xmlns="http://schemas.microsoft.com/office/infopath/2007/PartnerControls">
          <TermName xmlns="http://schemas.microsoft.com/office/infopath/2007/PartnerControls">Housing and Homeless</TermName>
          <TermId xmlns="http://schemas.microsoft.com/office/infopath/2007/PartnerControls">575b3078-8a95-464a-acc3-3f84e6da2888</TermId>
        </TermInfo>
        <TermInfo xmlns="http://schemas.microsoft.com/office/infopath/2007/PartnerControls">
          <TermName xmlns="http://schemas.microsoft.com/office/infopath/2007/PartnerControls">Housing Trust Fund</TermName>
          <TermId xmlns="http://schemas.microsoft.com/office/infopath/2007/PartnerControls">84bb7e56-b8d1-4d35-955f-28559742ea4d</TermId>
        </TermInfo>
        <TermInfo xmlns="http://schemas.microsoft.com/office/infopath/2007/PartnerControls">
          <TermName xmlns="http://schemas.microsoft.com/office/infopath/2007/PartnerControls">Property Management Resources</TermName>
          <TermId xmlns="http://schemas.microsoft.com/office/infopath/2007/PartnerControls">b303e75f-d88a-48e3-83c0-d64f8355f648</TermId>
        </TermInfo>
      </Terms>
    </d599451e10b14aceb47619c4acf6a5e3>
    <TaxCatchAll xmlns="59db5950-9a61-4c09-b3e2-fe6d472fba04">
      <Value>46</Value>
      <Value>24</Value>
      <Value>31</Value>
      <Value>64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F82A00B46344287D29A2B5774955F" ma:contentTypeVersion="14" ma:contentTypeDescription="Create a new document." ma:contentTypeScope="" ma:versionID="01c9b9480ea9599d692d5b9458ebb589">
  <xsd:schema xmlns:xsd="http://www.w3.org/2001/XMLSchema" xmlns:xs="http://www.w3.org/2001/XMLSchema" xmlns:p="http://schemas.microsoft.com/office/2006/metadata/properties" xmlns:ns1="http://schemas.microsoft.com/sharepoint/v3" xmlns:ns2="63979cc8-f6b2-4ee6-8bed-630b6048d169" xmlns:ns4="59db5950-9a61-4c09-b3e2-fe6d472fba04" targetNamespace="http://schemas.microsoft.com/office/2006/metadata/properties" ma:root="true" ma:fieldsID="0b09e69d97ccb48bced42993e5846fbb" ns1:_="" ns2:_="" ns4:_="">
    <xsd:import namespace="http://schemas.microsoft.com/sharepoint/v3"/>
    <xsd:import namespace="63979cc8-f6b2-4ee6-8bed-630b6048d169"/>
    <xsd:import namespace="59db5950-9a61-4c09-b3e2-fe6d472fba0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rogram"/>
                <xsd:element ref="ns2:Content_x0020_Type"/>
                <xsd:element ref="ns1:RoutingRuleDescription"/>
                <xsd:element ref="ns4:d599451e10b14aceb47619c4acf6a5e3" minOccurs="0"/>
                <xsd:element ref="ns4:TaxCatchAll" minOccurs="0"/>
                <xsd:element ref="ns2:BusinessUnit" minOccurs="0"/>
                <xsd:element ref="ns2:Year" minOccurs="0"/>
                <xsd:element ref="ns2:Publish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RoutingRuleDescription" ma:index="12" ma:displayName="Description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79cc8-f6b2-4ee6-8bed-630b6048d169" elementFormDefault="qualified">
    <xsd:import namespace="http://schemas.microsoft.com/office/2006/documentManagement/types"/>
    <xsd:import namespace="http://schemas.microsoft.com/office/infopath/2007/PartnerControls"/>
    <xsd:element name="Program" ma:index="10" ma:displayName="Theme" ma:format="Dropdown" ma:internalName="Program">
      <xsd:simpleType>
        <xsd:restriction base="dms:Choice">
          <xsd:enumeration value="About Commerce"/>
          <xsd:enumeration value="Business and Economic Development"/>
          <xsd:enumeration value="Community Services and Facilities"/>
          <xsd:enumeration value="Crime Victims and Public Safety"/>
          <xsd:enumeration value="Energy and Technology"/>
          <xsd:enumeration value="Foreclosure Fairness Program"/>
          <xsd:enumeration value="Growth Management"/>
          <xsd:enumeration value="Homeless Programs"/>
          <xsd:enumeration value="Housing and Homeless"/>
          <xsd:enumeration value="Infrastructure and Community Development"/>
          <xsd:enumeration value="Open Grants and Loan Applications"/>
          <xsd:enumeration value="Research Services"/>
          <xsd:enumeration value="Services and Assistance"/>
          <xsd:enumeration value="Reports and Publications"/>
        </xsd:restriction>
      </xsd:simpleType>
    </xsd:element>
    <xsd:element name="Content_x0020_Type" ma:index="11" ma:displayName="Content Type" ma:format="Dropdown" ma:internalName="Content_x0020_Type">
      <xsd:simpleType>
        <xsd:restriction base="dms:Choice">
          <xsd:enumeration value="Grant Application"/>
          <xsd:enumeration value="Loan Application"/>
          <xsd:enumeration value="Report"/>
          <xsd:enumeration value="Form"/>
          <xsd:enumeration value="Training Material"/>
          <xsd:enumeration value="Policy"/>
          <xsd:enumeration value="Presentation"/>
          <xsd:enumeration value="Award Lists"/>
          <xsd:enumeration value="Contract"/>
          <xsd:enumeration value="Project Information"/>
          <xsd:enumeration value="Data"/>
          <xsd:enumeration value="Commerce Solicitation"/>
          <xsd:enumeration value="Loan Application"/>
          <xsd:enumeration value="Public Input Process"/>
          <xsd:enumeration value="Fact Sheet"/>
          <xsd:enumeration value="Financial"/>
        </xsd:restriction>
      </xsd:simpleType>
    </xsd:element>
    <xsd:element name="BusinessUnit" ma:index="17" nillable="true" ma:displayName="Business Unit" ma:internalName="BusinessUnit">
      <xsd:simpleType>
        <xsd:restriction base="dms:Text">
          <xsd:maxLength value="55"/>
        </xsd:restriction>
      </xsd:simpleType>
    </xsd:element>
    <xsd:element name="Year" ma:index="18" nillable="true" ma:displayName="Year" ma:format="Dropdown" ma:internalName="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</xsd:restriction>
      </xsd:simpleType>
    </xsd:element>
    <xsd:element name="Publish" ma:index="19" nillable="true" ma:displayName="Publish" ma:format="RadioButtons" ma:internalName="Publish">
      <xsd:simpleType>
        <xsd:restriction base="dms:Choice">
          <xsd:enumeration value="Yes"/>
          <xsd:enumeration value="No"/>
        </xsd:restriction>
      </xsd:simpleType>
    </xsd:element>
    <xsd:element name="Topic" ma:index="20" nillable="true" ma:displayName="Topic" ma:format="Dropdown" ma:internalName="Topic">
      <xsd:simpleType>
        <xsd:restriction base="dms:Choice">
          <xsd:enumeration value="Affordable Housing"/>
          <xsd:enumeration value="Agriculture"/>
          <xsd:enumeration value="Annexation"/>
          <xsd:enumeration value="Annual Report"/>
          <xsd:enumeration value="Best Available Science"/>
          <xsd:enumeration value="Bicycling, Walking"/>
          <xsd:enumeration value="Buildable Lands"/>
          <xsd:enumeration value="Capital Facilities"/>
          <xsd:enumeration value="Capital Facilities Template"/>
          <xsd:enumeration value="Citizen Participation"/>
          <xsd:enumeration value="Clearing, Grading"/>
          <xsd:enumeration value="Coastal Erosion"/>
          <xsd:enumeration value="Comprehensive Plans"/>
          <xsd:enumeration value="Concurrency"/>
          <xsd:enumeration value="Critical Areas"/>
          <xsd:enumeration value="Development Regulations"/>
          <xsd:enumeration value="Economic Development"/>
          <xsd:enumeration value="ESA Listings"/>
          <xsd:enumeration value="ESHB 1724"/>
          <xsd:enumeration value="GMA"/>
          <xsd:enumeration value="GMA"/>
          <xsd:enumeration value="GMA RCWs"/>
          <xsd:enumeration value="Governor's Smart Communities Awards Program Brochure"/>
          <xsd:enumeration value="Growth Management 15-Year - An Overview, Brochure"/>
          <xsd:enumeration value="Growth Management 15-Year Report"/>
          <xsd:enumeration value="Growth Management Hearings Boards"/>
          <xsd:enumeration value="Growth Management Services"/>
          <xsd:enumeration value="Historic Preservation"/>
          <xsd:enumeration value="Housing"/>
          <xsd:enumeration value="Impact Fees"/>
          <xsd:enumeration value="Interagency Contacts"/>
          <xsd:enumeration value="Land Use Element"/>
          <xsd:enumeration value="Medical Marijuana"/>
          <xsd:enumeration value="Military Installation Compatibility"/>
          <xsd:enumeration value="Military Installations"/>
          <xsd:enumeration value="Minimum Guidelines"/>
          <xsd:enumeration value="Model Codes"/>
          <xsd:enumeration value="Natural Hazard Reduction"/>
          <xsd:enumeration value="Parks, Recreation, and Open Space"/>
          <xsd:enumeration value="Permits"/>
          <xsd:enumeration value="Planner's Update Bulletin"/>
          <xsd:enumeration value="Planner's Update Newsletter"/>
          <xsd:enumeration value="Population Forecasting"/>
          <xsd:enumeration value="Procedural Criteria"/>
          <xsd:enumeration value="Project Consistency"/>
          <xsd:enumeration value="Property Rights"/>
          <xsd:enumeration value="Quality of Life"/>
          <xsd:enumeration value="RCWs"/>
          <xsd:enumeration value="Resource Lands"/>
          <xsd:enumeration value="Rural"/>
          <xsd:enumeration value="Rural Lands"/>
          <xsd:enumeration value="SEPA/GMA"/>
          <xsd:enumeration value="Shoreline Management"/>
          <xsd:enumeration value="Short Course"/>
          <xsd:enumeration value="Success Stories"/>
          <xsd:enumeration value="Transportation"/>
          <xsd:enumeration value="Update Process"/>
          <xsd:enumeration value="Update, GMA"/>
          <xsd:enumeration value="Urban"/>
          <xsd:enumeration value="Urban Growth Areas"/>
          <xsd:enumeration value="WAC"/>
          <xsd:enumeration value="Energy"/>
          <xsd:enumeration value="Energy strategy"/>
          <xsd:enumeration value="Energy policy"/>
          <xsd:enumeration value="Electric Utilities"/>
          <xsd:enumeration value="Building Codes"/>
          <xsd:enumeration value="Appliances"/>
          <xsd:enumeration value="SEP Grants and Loans"/>
          <xsd:enumeration value="Bioenergy"/>
          <xsd:enumeration value="Petroleum and Natural Gas"/>
          <xsd:enumeration value="Renewable Resources"/>
          <xsd:enumeration value="Transportation"/>
          <xsd:enumeration value="Energy Emergencies"/>
          <xsd:enumeration value="Energy Data"/>
          <xsd:enumeration value="60 day notice"/>
          <xsd:enumeration value="Appellate Decisions"/>
          <xsd:enumeration value="Biodiversity"/>
          <xsd:enumeration value="Checklist"/>
          <xsd:enumeration value="Citizen Participation"/>
          <xsd:enumeration value="Climate Change"/>
          <xsd:enumeration value="Energy"/>
          <xsd:enumeration value="Energy Aware"/>
          <xsd:enumeration value="Evergreen Communities"/>
          <xsd:enumeration value="GMA Effectiveness"/>
          <xsd:enumeration value="GMA Publications"/>
          <xsd:enumeration value="GMA RCW Update"/>
          <xsd:enumeration value="GMA Update Map"/>
          <xsd:enumeration value="Land Use Study Commission"/>
          <xsd:enumeration value="Mineral Lands"/>
          <xsd:enumeration value="Multi-Unit Tax Exemption"/>
          <xsd:enumeration value="Multi-Unit Tax Form"/>
          <xsd:enumeration value="NSP"/>
          <xsd:enumeration value="Planner Forums"/>
          <xsd:enumeration value="Property Rights"/>
          <xsd:enumeration value="Guidebook"/>
          <xsd:enumeration value="Parks and Open Space"/>
          <xsd:enumeration value="Periodic Update"/>
          <xsd:enumeration value="GMA Update (update process)"/>
          <xsd:enumeration value="Permitting"/>
          <xsd:enumeration value="Planners Update Newsletter"/>
          <xsd:enumeration value="Regulatory Reform"/>
          <xsd:enumeration value="School Planning"/>
          <xsd:enumeration value="Rural Lands"/>
          <xsd:enumeration value="SEPA"/>
          <xsd:enumeration value="SEPA/GMA"/>
          <xsd:enumeration value="Smart Growth"/>
          <xsd:enumeration value="TDR"/>
          <xsd:enumeration value="UGA"/>
          <xsd:enumeration value="Update"/>
          <xsd:enumeration value="Update Schedule Map"/>
          <xsd:enumeration value="Urban Growth Area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b5950-9a61-4c09-b3e2-fe6d472fba04" elementFormDefault="qualified">
    <xsd:import namespace="http://schemas.microsoft.com/office/2006/documentManagement/types"/>
    <xsd:import namespace="http://schemas.microsoft.com/office/infopath/2007/PartnerControls"/>
    <xsd:element name="d599451e10b14aceb47619c4acf6a5e3" ma:index="15" nillable="true" ma:taxonomy="true" ma:internalName="d599451e10b14aceb47619c4acf6a5e3" ma:taxonomyFieldName="Tags" ma:displayName="Tags" ma:default="" ma:fieldId="{d599451e-10b1-4ace-b476-19c4acf6a5e3}" ma:taxonomyMulti="true" ma:sspId="bf6a826f-2cab-45dc-9ffe-fa5cab908faa" ma:termSetId="1ce3ecf8-e5ae-413d-890c-de5413657a2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ae2a0ba3-27c4-4c52-bac5-ed8a80cb3154}" ma:internalName="TaxCatchAll" ma:showField="CatchAllData" ma:web="fd0291fe-9f4f-47b8-a09d-7c460149ef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D43CDB-30D9-4F3E-91B3-6A12A7012727}"/>
</file>

<file path=customXml/itemProps2.xml><?xml version="1.0" encoding="utf-8"?>
<ds:datastoreItem xmlns:ds="http://schemas.openxmlformats.org/officeDocument/2006/customXml" ds:itemID="{77E3E919-DF1D-4A3E-A3BA-0F1DBE5B5BA0}"/>
</file>

<file path=customXml/itemProps3.xml><?xml version="1.0" encoding="utf-8"?>
<ds:datastoreItem xmlns:ds="http://schemas.openxmlformats.org/officeDocument/2006/customXml" ds:itemID="{6768FBCC-E136-4A25-BCFE-DB602583BB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Capital Needs-Reserve Schedule</vt:lpstr>
      <vt:lpstr>Sheet3</vt:lpstr>
      <vt:lpstr>'Capital Needs-Reserve Schedule'!Print_Area</vt:lpstr>
      <vt:lpstr>'Capital Needs-Reserve Schedule'!Print_Titles</vt:lpstr>
    </vt:vector>
  </TitlesOfParts>
  <Company>Plymouth Housing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CNR Schedule from SOH</dc:title>
  <dc:creator>Nikki Patterson</dc:creator>
  <cp:keywords/>
  <cp:lastModifiedBy>Sheldon, Robin (COM)</cp:lastModifiedBy>
  <cp:lastPrinted>2009-10-06T15:28:17Z</cp:lastPrinted>
  <dcterms:created xsi:type="dcterms:W3CDTF">2001-04-04T18:00:46Z</dcterms:created>
  <dcterms:modified xsi:type="dcterms:W3CDTF">2013-12-24T22:38:21Z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0x010100B37F82A00B46344287D29A2B5774955F</vt:lpwstr>
  </property>
  <property fmtid="{D5CDD505-2E9C-101B-9397-08002B2CF9AE}" pid="4" name="Tags">
    <vt:lpwstr>24;#Programs|a0208c75-2f9b-4302-b5b0-04aa0f02d23a;#46;#Housing and Homeless|575b3078-8a95-464a-acc3-3f84e6da2888;#31;#Housing Trust Fund|84bb7e56-b8d1-4d35-955f-28559742ea4d;#64;#Property Management Resources|b303e75f-d88a-48e3-83c0-d64f8355f648</vt:lpwstr>
  </property>
  <property fmtid="{D5CDD505-2E9C-101B-9397-08002B2CF9AE}" pid="5" name="TemplateUrl">
    <vt:lpwstr/>
  </property>
  <property fmtid="{D5CDD505-2E9C-101B-9397-08002B2CF9AE}" pid="6" name="Order">
    <vt:r8>331200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